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 2.1 B, proiecte ELENA\Ghid 2.1 B, apel 2, 2026, proiecte ELENA, consultare 30.01.2026\"/>
    </mc:Choice>
  </mc:AlternateContent>
  <xr:revisionPtr revIDLastSave="0" documentId="13_ncr:1_{79C0A5EE-B8BD-44C5-BBC3-2372E17C83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troducere" sheetId="1" r:id="rId1"/>
    <sheet name="Buget cerere" sheetId="2" r:id="rId2"/>
    <sheet name="Buget comp 1" sheetId="12" r:id="rId3"/>
    <sheet name="Buget comp 2" sheetId="13" r:id="rId4"/>
    <sheet name="Buget comp 3" sheetId="10" r:id="rId5"/>
    <sheet name="Buget comp 4" sheetId="11" r:id="rId6"/>
    <sheet name="Deviz general" sheetId="14" r:id="rId7"/>
    <sheet name="Deviz aux 1" sheetId="15" r:id="rId8"/>
    <sheet name="Deviz aux 2" sheetId="16" r:id="rId9"/>
    <sheet name="Deviz aux 3" sheetId="17" r:id="rId10"/>
    <sheet name="Investitie" sheetId="3" r:id="rId11"/>
    <sheet name="Proiectii financiare_V,Ch act" sheetId="4" r:id="rId12"/>
    <sheet name="Proiectii financiare marginale" sheetId="5" r:id="rId13"/>
    <sheet name="Rentabilitate investitie" sheetId="6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28" i="2"/>
  <c r="G32" i="2" s="1"/>
  <c r="G41" i="2"/>
  <c r="G49" i="2"/>
  <c r="G52" i="2"/>
  <c r="G58" i="2" s="1"/>
  <c r="G63" i="2"/>
  <c r="G66" i="2"/>
  <c r="G17" i="2"/>
  <c r="G69" i="2" s="1"/>
  <c r="D14" i="2"/>
  <c r="D17" i="2"/>
  <c r="D28" i="2"/>
  <c r="D32" i="2" s="1"/>
  <c r="D41" i="2"/>
  <c r="D50" i="2" s="1"/>
  <c r="D49" i="2"/>
  <c r="D52" i="2"/>
  <c r="D58" i="2" s="1"/>
  <c r="D63" i="2"/>
  <c r="E63" i="2" s="1"/>
  <c r="D66" i="2"/>
  <c r="C14" i="2"/>
  <c r="C17" i="2"/>
  <c r="C69" i="2" s="1"/>
  <c r="C28" i="2"/>
  <c r="C32" i="2" s="1"/>
  <c r="E22" i="2"/>
  <c r="C41" i="2"/>
  <c r="C49" i="2"/>
  <c r="E53" i="2"/>
  <c r="E61" i="2"/>
  <c r="F17" i="2"/>
  <c r="C17" i="14"/>
  <c r="C74" i="14" s="1"/>
  <c r="D11" i="14"/>
  <c r="E11" i="14" s="1"/>
  <c r="D12" i="14"/>
  <c r="E12" i="14"/>
  <c r="D13" i="14"/>
  <c r="E13" i="14" s="1"/>
  <c r="D10" i="14"/>
  <c r="E10" i="14" s="1"/>
  <c r="D16" i="14"/>
  <c r="D45" i="14"/>
  <c r="E45" i="14" s="1"/>
  <c r="D46" i="14"/>
  <c r="E46" i="14" s="1"/>
  <c r="D47" i="14"/>
  <c r="E47" i="14" s="1"/>
  <c r="D48" i="14"/>
  <c r="E48" i="14" s="1"/>
  <c r="D49" i="14"/>
  <c r="E49" i="14" s="1"/>
  <c r="D50" i="14"/>
  <c r="E50" i="14"/>
  <c r="D54" i="14"/>
  <c r="D55" i="14"/>
  <c r="E55" i="14" s="1"/>
  <c r="E57" i="14"/>
  <c r="E58" i="14"/>
  <c r="E59" i="14"/>
  <c r="E60" i="14"/>
  <c r="E61" i="14"/>
  <c r="D62" i="14"/>
  <c r="E62" i="14" s="1"/>
  <c r="D63" i="14"/>
  <c r="E63" i="14" s="1"/>
  <c r="H43" i="2"/>
  <c r="C52" i="2"/>
  <c r="C58" i="2" s="1"/>
  <c r="C63" i="2"/>
  <c r="C66" i="2"/>
  <c r="F14" i="2"/>
  <c r="H14" i="2" s="1"/>
  <c r="F28" i="2"/>
  <c r="F32" i="2" s="1"/>
  <c r="H32" i="2" s="1"/>
  <c r="F41" i="2"/>
  <c r="F49" i="2"/>
  <c r="F63" i="2"/>
  <c r="F66" i="2"/>
  <c r="F52" i="2"/>
  <c r="F58" i="2" s="1"/>
  <c r="E62" i="11"/>
  <c r="C14" i="11"/>
  <c r="D14" i="11"/>
  <c r="C17" i="11"/>
  <c r="D17" i="11"/>
  <c r="C41" i="11"/>
  <c r="E41" i="11" s="1"/>
  <c r="C49" i="11"/>
  <c r="E49" i="11" s="1"/>
  <c r="D41" i="11"/>
  <c r="D49" i="11"/>
  <c r="E61" i="11"/>
  <c r="C28" i="11"/>
  <c r="C32" i="11" s="1"/>
  <c r="D28" i="11"/>
  <c r="D32" i="11" s="1"/>
  <c r="E22" i="11"/>
  <c r="E53" i="11"/>
  <c r="E62" i="10"/>
  <c r="C14" i="10"/>
  <c r="D14" i="10"/>
  <c r="C17" i="10"/>
  <c r="E17" i="10" s="1"/>
  <c r="D17" i="10"/>
  <c r="C41" i="10"/>
  <c r="C49" i="10"/>
  <c r="D41" i="10"/>
  <c r="D49" i="10"/>
  <c r="E49" i="10" s="1"/>
  <c r="E61" i="10"/>
  <c r="C28" i="10"/>
  <c r="C32" i="10" s="1"/>
  <c r="D28" i="10"/>
  <c r="D32" i="10" s="1"/>
  <c r="E22" i="10"/>
  <c r="E53" i="10"/>
  <c r="E62" i="13"/>
  <c r="C14" i="13"/>
  <c r="D14" i="13"/>
  <c r="C17" i="13"/>
  <c r="D17" i="13"/>
  <c r="C41" i="13"/>
  <c r="E41" i="13" s="1"/>
  <c r="C49" i="13"/>
  <c r="D41" i="13"/>
  <c r="D49" i="13"/>
  <c r="D50" i="13"/>
  <c r="E61" i="13"/>
  <c r="I61" i="13" s="1"/>
  <c r="C28" i="13"/>
  <c r="C32" i="13" s="1"/>
  <c r="D28" i="13"/>
  <c r="D32" i="13" s="1"/>
  <c r="E22" i="13"/>
  <c r="E53" i="13"/>
  <c r="E62" i="12"/>
  <c r="C14" i="12"/>
  <c r="D14" i="12"/>
  <c r="C17" i="12"/>
  <c r="E17" i="12" s="1"/>
  <c r="I17" i="12" s="1"/>
  <c r="D17" i="12"/>
  <c r="C41" i="12"/>
  <c r="C49" i="12"/>
  <c r="E49" i="12" s="1"/>
  <c r="D41" i="12"/>
  <c r="D50" i="12" s="1"/>
  <c r="D49" i="12"/>
  <c r="E61" i="12"/>
  <c r="C28" i="12"/>
  <c r="C32" i="12" s="1"/>
  <c r="D28" i="12"/>
  <c r="D32" i="12" s="1"/>
  <c r="E22" i="12"/>
  <c r="E53" i="12"/>
  <c r="I53" i="12" s="1"/>
  <c r="E62" i="2"/>
  <c r="I27" i="3"/>
  <c r="I31" i="3" s="1"/>
  <c r="I39" i="3"/>
  <c r="I41" i="3"/>
  <c r="I47" i="3" s="1"/>
  <c r="I52" i="3"/>
  <c r="I55" i="3"/>
  <c r="I13" i="3"/>
  <c r="I16" i="3"/>
  <c r="H13" i="3"/>
  <c r="H27" i="3"/>
  <c r="H31" i="3" s="1"/>
  <c r="H39" i="3"/>
  <c r="H41" i="3"/>
  <c r="H47" i="3" s="1"/>
  <c r="H52" i="3"/>
  <c r="H55" i="3"/>
  <c r="H16" i="3"/>
  <c r="G13" i="3"/>
  <c r="G16" i="3"/>
  <c r="G27" i="3"/>
  <c r="G31" i="3" s="1"/>
  <c r="G39" i="3"/>
  <c r="G52" i="3"/>
  <c r="G55" i="3"/>
  <c r="G41" i="3"/>
  <c r="G47" i="3" s="1"/>
  <c r="F13" i="3"/>
  <c r="F56" i="3" s="1"/>
  <c r="F16" i="3"/>
  <c r="F27" i="3"/>
  <c r="F31" i="3" s="1"/>
  <c r="F39" i="3"/>
  <c r="F41" i="3"/>
  <c r="F47" i="3" s="1"/>
  <c r="F55" i="3"/>
  <c r="F52" i="3"/>
  <c r="G66" i="11"/>
  <c r="G63" i="11"/>
  <c r="G52" i="11"/>
  <c r="G58" i="11" s="1"/>
  <c r="G41" i="11"/>
  <c r="G50" i="11" s="1"/>
  <c r="G49" i="11"/>
  <c r="G28" i="11"/>
  <c r="G32" i="11" s="1"/>
  <c r="G17" i="11"/>
  <c r="G14" i="11"/>
  <c r="F66" i="11"/>
  <c r="F63" i="11"/>
  <c r="H63" i="11" s="1"/>
  <c r="F52" i="11"/>
  <c r="F58" i="11"/>
  <c r="H58" i="11" s="1"/>
  <c r="F41" i="11"/>
  <c r="F49" i="11"/>
  <c r="F28" i="11"/>
  <c r="F32" i="11" s="1"/>
  <c r="F17" i="11"/>
  <c r="F14" i="11"/>
  <c r="H14" i="11" s="1"/>
  <c r="G66" i="10"/>
  <c r="G63" i="10"/>
  <c r="G52" i="10"/>
  <c r="G58" i="10" s="1"/>
  <c r="G41" i="10"/>
  <c r="G49" i="10"/>
  <c r="G28" i="10"/>
  <c r="G32" i="10" s="1"/>
  <c r="G17" i="10"/>
  <c r="G14" i="10"/>
  <c r="F66" i="10"/>
  <c r="F63" i="10"/>
  <c r="F52" i="10"/>
  <c r="F58" i="10" s="1"/>
  <c r="F41" i="10"/>
  <c r="F49" i="10"/>
  <c r="F28" i="10"/>
  <c r="F17" i="10"/>
  <c r="F14" i="10"/>
  <c r="G66" i="13"/>
  <c r="G63" i="13"/>
  <c r="G52" i="13"/>
  <c r="G58" i="13" s="1"/>
  <c r="G41" i="13"/>
  <c r="G49" i="13"/>
  <c r="G28" i="13"/>
  <c r="G32" i="13" s="1"/>
  <c r="G17" i="13"/>
  <c r="G14" i="13"/>
  <c r="F66" i="13"/>
  <c r="F63" i="13"/>
  <c r="F52" i="13"/>
  <c r="F58" i="13" s="1"/>
  <c r="F41" i="13"/>
  <c r="F49" i="13"/>
  <c r="F28" i="13"/>
  <c r="F32" i="13" s="1"/>
  <c r="F17" i="13"/>
  <c r="F14" i="13"/>
  <c r="G66" i="12"/>
  <c r="G63" i="12"/>
  <c r="G52" i="12"/>
  <c r="G58" i="12" s="1"/>
  <c r="G41" i="12"/>
  <c r="G49" i="12"/>
  <c r="G28" i="12"/>
  <c r="G32" i="12" s="1"/>
  <c r="G17" i="12"/>
  <c r="G14" i="12"/>
  <c r="F66" i="12"/>
  <c r="F63" i="12"/>
  <c r="F52" i="12"/>
  <c r="F41" i="12"/>
  <c r="F49" i="12"/>
  <c r="H49" i="12" s="1"/>
  <c r="F28" i="12"/>
  <c r="F32" i="12" s="1"/>
  <c r="F17" i="12"/>
  <c r="F14" i="12"/>
  <c r="H14" i="12" s="1"/>
  <c r="H59" i="2"/>
  <c r="I59" i="2"/>
  <c r="C48" i="3" s="1"/>
  <c r="D48" i="3" s="1"/>
  <c r="E55" i="2"/>
  <c r="H55" i="2"/>
  <c r="C66" i="11"/>
  <c r="D66" i="11"/>
  <c r="D63" i="11"/>
  <c r="D52" i="11"/>
  <c r="D58" i="11" s="1"/>
  <c r="H65" i="11"/>
  <c r="E65" i="11"/>
  <c r="C63" i="11"/>
  <c r="H62" i="11"/>
  <c r="H61" i="11"/>
  <c r="H59" i="11"/>
  <c r="I59" i="11" s="1"/>
  <c r="H56" i="11"/>
  <c r="E56" i="11"/>
  <c r="E55" i="11"/>
  <c r="H55" i="11"/>
  <c r="H54" i="11"/>
  <c r="I54" i="11" s="1"/>
  <c r="E54" i="11"/>
  <c r="H53" i="11"/>
  <c r="H52" i="11"/>
  <c r="C52" i="11"/>
  <c r="H48" i="11"/>
  <c r="E48" i="11"/>
  <c r="H47" i="11"/>
  <c r="E47" i="11"/>
  <c r="H46" i="11"/>
  <c r="E46" i="11"/>
  <c r="I46" i="11" s="1"/>
  <c r="E45" i="11"/>
  <c r="H45" i="11"/>
  <c r="H44" i="11"/>
  <c r="I44" i="11" s="1"/>
  <c r="E44" i="11"/>
  <c r="H43" i="11"/>
  <c r="E43" i="11"/>
  <c r="E40" i="11"/>
  <c r="H40" i="11"/>
  <c r="H39" i="11"/>
  <c r="E39" i="11"/>
  <c r="H38" i="11"/>
  <c r="E38" i="11"/>
  <c r="E37" i="11"/>
  <c r="I37" i="11" s="1"/>
  <c r="H37" i="11"/>
  <c r="E36" i="11"/>
  <c r="H36" i="11"/>
  <c r="H35" i="11"/>
  <c r="E35" i="11"/>
  <c r="H31" i="11"/>
  <c r="E31" i="11"/>
  <c r="E30" i="11"/>
  <c r="I30" i="11" s="1"/>
  <c r="H30" i="11"/>
  <c r="E29" i="11"/>
  <c r="H29" i="11"/>
  <c r="H23" i="11"/>
  <c r="E23" i="11"/>
  <c r="H22" i="11"/>
  <c r="E21" i="11"/>
  <c r="H21" i="11"/>
  <c r="H20" i="11"/>
  <c r="E20" i="11"/>
  <c r="I20" i="11"/>
  <c r="H19" i="11"/>
  <c r="E19" i="11"/>
  <c r="I19" i="11" s="1"/>
  <c r="H17" i="11"/>
  <c r="E16" i="11"/>
  <c r="H16" i="11"/>
  <c r="H13" i="11"/>
  <c r="E13" i="11"/>
  <c r="E12" i="11"/>
  <c r="H12" i="11"/>
  <c r="E11" i="11"/>
  <c r="H11" i="11"/>
  <c r="C66" i="10"/>
  <c r="D66" i="10"/>
  <c r="D63" i="10"/>
  <c r="D52" i="10"/>
  <c r="D58" i="10" s="1"/>
  <c r="H65" i="10"/>
  <c r="E65" i="10"/>
  <c r="H63" i="10"/>
  <c r="C63" i="10"/>
  <c r="E63" i="10" s="1"/>
  <c r="H62" i="10"/>
  <c r="H61" i="10"/>
  <c r="H59" i="10"/>
  <c r="I59" i="10" s="1"/>
  <c r="H56" i="10"/>
  <c r="E56" i="10"/>
  <c r="I56" i="10" s="1"/>
  <c r="E55" i="10"/>
  <c r="H55" i="10"/>
  <c r="H54" i="10"/>
  <c r="E54" i="10"/>
  <c r="H53" i="10"/>
  <c r="I53" i="10" s="1"/>
  <c r="H52" i="10"/>
  <c r="C52" i="10"/>
  <c r="C58" i="10" s="1"/>
  <c r="H48" i="10"/>
  <c r="E48" i="10"/>
  <c r="I48" i="10" s="1"/>
  <c r="H47" i="10"/>
  <c r="E47" i="10"/>
  <c r="H46" i="10"/>
  <c r="E46" i="10"/>
  <c r="E45" i="10"/>
  <c r="H45" i="10"/>
  <c r="H44" i="10"/>
  <c r="E44" i="10"/>
  <c r="H43" i="10"/>
  <c r="E43" i="10"/>
  <c r="E40" i="10"/>
  <c r="H40" i="10"/>
  <c r="H39" i="10"/>
  <c r="E39" i="10"/>
  <c r="I39" i="10" s="1"/>
  <c r="H38" i="10"/>
  <c r="E38" i="10"/>
  <c r="I38" i="10"/>
  <c r="H37" i="10"/>
  <c r="E37" i="10"/>
  <c r="E36" i="10"/>
  <c r="I36" i="10" s="1"/>
  <c r="H36" i="10"/>
  <c r="H35" i="10"/>
  <c r="E35" i="10"/>
  <c r="I35" i="10" s="1"/>
  <c r="H31" i="10"/>
  <c r="E31" i="10"/>
  <c r="H30" i="10"/>
  <c r="E30" i="10"/>
  <c r="E29" i="10"/>
  <c r="H29" i="10"/>
  <c r="H23" i="10"/>
  <c r="E23" i="10"/>
  <c r="I23" i="10" s="1"/>
  <c r="H22" i="10"/>
  <c r="I22" i="10"/>
  <c r="E21" i="10"/>
  <c r="I21" i="10" s="1"/>
  <c r="H21" i="10"/>
  <c r="H20" i="10"/>
  <c r="E20" i="10"/>
  <c r="H19" i="10"/>
  <c r="E19" i="10"/>
  <c r="H17" i="10"/>
  <c r="E16" i="10"/>
  <c r="I16" i="10" s="1"/>
  <c r="H16" i="10"/>
  <c r="H13" i="10"/>
  <c r="E13" i="10"/>
  <c r="I13" i="10" s="1"/>
  <c r="H12" i="10"/>
  <c r="E12" i="10"/>
  <c r="I12" i="10" s="1"/>
  <c r="E11" i="10"/>
  <c r="I11" i="10" s="1"/>
  <c r="H11" i="10"/>
  <c r="H66" i="13"/>
  <c r="C66" i="13"/>
  <c r="D66" i="13"/>
  <c r="D63" i="13"/>
  <c r="D52" i="13"/>
  <c r="H65" i="13"/>
  <c r="E65" i="13"/>
  <c r="C63" i="13"/>
  <c r="H62" i="13"/>
  <c r="H61" i="13"/>
  <c r="H59" i="13"/>
  <c r="I59" i="13" s="1"/>
  <c r="H56" i="13"/>
  <c r="E56" i="13"/>
  <c r="E55" i="13"/>
  <c r="H55" i="13"/>
  <c r="H54" i="13"/>
  <c r="E54" i="13"/>
  <c r="H53" i="13"/>
  <c r="I53" i="13" s="1"/>
  <c r="C52" i="13"/>
  <c r="C58" i="13" s="1"/>
  <c r="E49" i="13"/>
  <c r="H48" i="13"/>
  <c r="E48" i="13"/>
  <c r="I48" i="13" s="1"/>
  <c r="H47" i="13"/>
  <c r="E47" i="13"/>
  <c r="H46" i="13"/>
  <c r="E46" i="13"/>
  <c r="E45" i="13"/>
  <c r="I45" i="13" s="1"/>
  <c r="H45" i="13"/>
  <c r="H44" i="13"/>
  <c r="E44" i="13"/>
  <c r="I44" i="13" s="1"/>
  <c r="H43" i="13"/>
  <c r="E43" i="13"/>
  <c r="E40" i="13"/>
  <c r="H40" i="13"/>
  <c r="H39" i="13"/>
  <c r="E39" i="13"/>
  <c r="I39" i="13" s="1"/>
  <c r="H38" i="13"/>
  <c r="E38" i="13"/>
  <c r="E37" i="13"/>
  <c r="H37" i="13"/>
  <c r="E36" i="13"/>
  <c r="H36" i="13"/>
  <c r="H35" i="13"/>
  <c r="E35" i="13"/>
  <c r="H31" i="13"/>
  <c r="E31" i="13"/>
  <c r="E30" i="13"/>
  <c r="H30" i="13"/>
  <c r="E29" i="13"/>
  <c r="H29" i="13"/>
  <c r="I29" i="13" s="1"/>
  <c r="H23" i="13"/>
  <c r="E23" i="13"/>
  <c r="H22" i="13"/>
  <c r="E21" i="13"/>
  <c r="H21" i="13"/>
  <c r="H20" i="13"/>
  <c r="E20" i="13"/>
  <c r="H19" i="13"/>
  <c r="E19" i="13"/>
  <c r="E16" i="13"/>
  <c r="H16" i="13"/>
  <c r="H13" i="13"/>
  <c r="E13" i="13"/>
  <c r="I13" i="13" s="1"/>
  <c r="E12" i="13"/>
  <c r="H12" i="13"/>
  <c r="E11" i="13"/>
  <c r="I11" i="13" s="1"/>
  <c r="H11" i="13"/>
  <c r="C66" i="12"/>
  <c r="E66" i="12" s="1"/>
  <c r="D66" i="12"/>
  <c r="H65" i="12"/>
  <c r="E65" i="12"/>
  <c r="H63" i="12"/>
  <c r="C63" i="12"/>
  <c r="D63" i="12"/>
  <c r="H62" i="12"/>
  <c r="I62" i="12" s="1"/>
  <c r="H61" i="12"/>
  <c r="I61" i="12" s="1"/>
  <c r="H59" i="12"/>
  <c r="I59" i="12" s="1"/>
  <c r="H56" i="12"/>
  <c r="E56" i="12"/>
  <c r="E55" i="12"/>
  <c r="H55" i="12"/>
  <c r="H54" i="12"/>
  <c r="E54" i="12"/>
  <c r="H53" i="12"/>
  <c r="D52" i="12"/>
  <c r="D58" i="12" s="1"/>
  <c r="C52" i="12"/>
  <c r="H48" i="12"/>
  <c r="E48" i="12"/>
  <c r="I48" i="12" s="1"/>
  <c r="H47" i="12"/>
  <c r="E47" i="12"/>
  <c r="H46" i="12"/>
  <c r="E46" i="12"/>
  <c r="E45" i="12"/>
  <c r="H45" i="12"/>
  <c r="H44" i="12"/>
  <c r="E44" i="12"/>
  <c r="I44" i="12"/>
  <c r="H43" i="12"/>
  <c r="E43" i="12"/>
  <c r="E40" i="12"/>
  <c r="H40" i="12"/>
  <c r="H39" i="12"/>
  <c r="E39" i="12"/>
  <c r="H38" i="12"/>
  <c r="E38" i="12"/>
  <c r="H37" i="12"/>
  <c r="E37" i="12"/>
  <c r="E36" i="12"/>
  <c r="H36" i="12"/>
  <c r="H35" i="12"/>
  <c r="E35" i="12"/>
  <c r="H31" i="12"/>
  <c r="E31" i="12"/>
  <c r="E30" i="12"/>
  <c r="H30" i="12"/>
  <c r="E29" i="12"/>
  <c r="H29" i="12"/>
  <c r="H23" i="12"/>
  <c r="E23" i="12"/>
  <c r="H22" i="12"/>
  <c r="E21" i="12"/>
  <c r="H21" i="12"/>
  <c r="H20" i="12"/>
  <c r="E20" i="12"/>
  <c r="H19" i="12"/>
  <c r="E19" i="12"/>
  <c r="I19" i="12" s="1"/>
  <c r="H17" i="12"/>
  <c r="E16" i="12"/>
  <c r="H16" i="12"/>
  <c r="H13" i="12"/>
  <c r="E13" i="12"/>
  <c r="I13" i="12" s="1"/>
  <c r="H12" i="12"/>
  <c r="E12" i="12"/>
  <c r="E11" i="12"/>
  <c r="H11" i="12"/>
  <c r="H49" i="2"/>
  <c r="H41" i="2"/>
  <c r="C58" i="11"/>
  <c r="D42" i="14"/>
  <c r="E42" i="14" s="1"/>
  <c r="G28" i="15"/>
  <c r="F28" i="15"/>
  <c r="E28" i="15"/>
  <c r="D28" i="15"/>
  <c r="C28" i="15"/>
  <c r="G28" i="16"/>
  <c r="F28" i="16"/>
  <c r="E28" i="16"/>
  <c r="D28" i="16"/>
  <c r="C28" i="16"/>
  <c r="G28" i="17"/>
  <c r="F28" i="17"/>
  <c r="E28" i="17"/>
  <c r="D28" i="17"/>
  <c r="C28" i="17"/>
  <c r="E31" i="2"/>
  <c r="H31" i="2"/>
  <c r="F52" i="15"/>
  <c r="E65" i="2"/>
  <c r="H65" i="2"/>
  <c r="I65" i="2" s="1"/>
  <c r="C54" i="3" s="1"/>
  <c r="D54" i="3" s="1"/>
  <c r="H62" i="2"/>
  <c r="H61" i="2"/>
  <c r="I61" i="2" s="1"/>
  <c r="C50" i="3" s="1"/>
  <c r="D50" i="3" s="1"/>
  <c r="D70" i="14"/>
  <c r="D71" i="14"/>
  <c r="E71" i="14" s="1"/>
  <c r="C72" i="14"/>
  <c r="H11" i="2"/>
  <c r="I11" i="2" s="1"/>
  <c r="C10" i="3" s="1"/>
  <c r="D10" i="3" s="1"/>
  <c r="H12" i="2"/>
  <c r="H13" i="2"/>
  <c r="H16" i="2"/>
  <c r="H19" i="2"/>
  <c r="H20" i="2"/>
  <c r="H21" i="2"/>
  <c r="H22" i="2"/>
  <c r="H23" i="2"/>
  <c r="H29" i="2"/>
  <c r="H30" i="2"/>
  <c r="H35" i="2"/>
  <c r="I35" i="2" s="1"/>
  <c r="H36" i="2"/>
  <c r="I36" i="2" s="1"/>
  <c r="H37" i="2"/>
  <c r="H38" i="2"/>
  <c r="H39" i="2"/>
  <c r="H40" i="2"/>
  <c r="E11" i="2"/>
  <c r="E12" i="2"/>
  <c r="E13" i="2"/>
  <c r="E16" i="2"/>
  <c r="I16" i="2" s="1"/>
  <c r="C15" i="3" s="1"/>
  <c r="E19" i="2"/>
  <c r="E20" i="2"/>
  <c r="E21" i="2"/>
  <c r="E23" i="2"/>
  <c r="I23" i="2" s="1"/>
  <c r="C22" i="3" s="1"/>
  <c r="D22" i="3" s="1"/>
  <c r="E29" i="2"/>
  <c r="E30" i="2"/>
  <c r="E39" i="2"/>
  <c r="E38" i="2"/>
  <c r="I38" i="2" s="1"/>
  <c r="E37" i="2"/>
  <c r="I37" i="2" s="1"/>
  <c r="E36" i="2"/>
  <c r="E35" i="2"/>
  <c r="E40" i="2"/>
  <c r="I40" i="2" s="1"/>
  <c r="E43" i="2"/>
  <c r="F52" i="17"/>
  <c r="G52" i="17" s="1"/>
  <c r="F17" i="16"/>
  <c r="F54" i="16"/>
  <c r="F52" i="16"/>
  <c r="E52" i="17"/>
  <c r="D52" i="17"/>
  <c r="C52" i="17"/>
  <c r="G42" i="17"/>
  <c r="G48" i="17" s="1"/>
  <c r="F42" i="17"/>
  <c r="F48" i="17" s="1"/>
  <c r="E42" i="17"/>
  <c r="E48" i="17" s="1"/>
  <c r="D42" i="17"/>
  <c r="D48" i="17" s="1"/>
  <c r="C42" i="17"/>
  <c r="C48" i="17" s="1"/>
  <c r="G40" i="17"/>
  <c r="F40" i="17"/>
  <c r="C40" i="17"/>
  <c r="D39" i="17"/>
  <c r="E39" i="17" s="1"/>
  <c r="D38" i="17"/>
  <c r="E38" i="17" s="1"/>
  <c r="D37" i="17"/>
  <c r="E37" i="17" s="1"/>
  <c r="D36" i="17"/>
  <c r="E36" i="17" s="1"/>
  <c r="D35" i="17"/>
  <c r="E35" i="17" s="1"/>
  <c r="D34" i="17"/>
  <c r="E34" i="17" s="1"/>
  <c r="G25" i="17"/>
  <c r="G32" i="17" s="1"/>
  <c r="F25" i="17"/>
  <c r="F32" i="17" s="1"/>
  <c r="E25" i="17"/>
  <c r="E32" i="17" s="1"/>
  <c r="D25" i="17"/>
  <c r="D32" i="17" s="1"/>
  <c r="C25" i="17"/>
  <c r="G17" i="17"/>
  <c r="F17" i="17"/>
  <c r="F54" i="17" s="1"/>
  <c r="E17" i="17"/>
  <c r="D17" i="17"/>
  <c r="C17" i="17"/>
  <c r="G14" i="17"/>
  <c r="F14" i="17"/>
  <c r="E14" i="17"/>
  <c r="D14" i="17"/>
  <c r="C14" i="17"/>
  <c r="E52" i="16"/>
  <c r="D52" i="16"/>
  <c r="C52" i="16"/>
  <c r="G42" i="16"/>
  <c r="G48" i="16" s="1"/>
  <c r="F42" i="16"/>
  <c r="F48" i="16" s="1"/>
  <c r="E42" i="16"/>
  <c r="E48" i="16"/>
  <c r="D42" i="16"/>
  <c r="D48" i="16" s="1"/>
  <c r="C42" i="16"/>
  <c r="C48" i="16" s="1"/>
  <c r="G40" i="16"/>
  <c r="F40" i="16"/>
  <c r="C40" i="16"/>
  <c r="D39" i="16"/>
  <c r="E39" i="16"/>
  <c r="D38" i="16"/>
  <c r="E38" i="16" s="1"/>
  <c r="D37" i="16"/>
  <c r="E37" i="16" s="1"/>
  <c r="D36" i="16"/>
  <c r="E36" i="16" s="1"/>
  <c r="D35" i="16"/>
  <c r="D34" i="16"/>
  <c r="E34" i="16" s="1"/>
  <c r="G25" i="16"/>
  <c r="G32" i="16" s="1"/>
  <c r="F25" i="16"/>
  <c r="E25" i="16"/>
  <c r="D25" i="16"/>
  <c r="D32" i="16" s="1"/>
  <c r="C25" i="16"/>
  <c r="C14" i="16"/>
  <c r="C17" i="16"/>
  <c r="C54" i="16" s="1"/>
  <c r="G17" i="16"/>
  <c r="E17" i="16"/>
  <c r="D17" i="16"/>
  <c r="G14" i="16"/>
  <c r="F14" i="16"/>
  <c r="E14" i="16"/>
  <c r="D14" i="16"/>
  <c r="H47" i="2"/>
  <c r="I47" i="2" s="1"/>
  <c r="E47" i="2"/>
  <c r="H46" i="2"/>
  <c r="E46" i="2"/>
  <c r="I46" i="2" s="1"/>
  <c r="H45" i="2"/>
  <c r="E45" i="2"/>
  <c r="H44" i="2"/>
  <c r="E44" i="2"/>
  <c r="E52" i="2"/>
  <c r="G42" i="15"/>
  <c r="G48" i="15" s="1"/>
  <c r="F42" i="15"/>
  <c r="F48" i="15" s="1"/>
  <c r="G40" i="15"/>
  <c r="F40" i="15"/>
  <c r="G25" i="15"/>
  <c r="F25" i="15"/>
  <c r="G17" i="15"/>
  <c r="F17" i="15"/>
  <c r="F54" i="15" s="1"/>
  <c r="G14" i="15"/>
  <c r="F14" i="15"/>
  <c r="C52" i="15"/>
  <c r="C42" i="15"/>
  <c r="C48" i="15" s="1"/>
  <c r="C40" i="15"/>
  <c r="D39" i="15"/>
  <c r="E39" i="15" s="1"/>
  <c r="D38" i="15"/>
  <c r="E38" i="15" s="1"/>
  <c r="D37" i="15"/>
  <c r="E37" i="15" s="1"/>
  <c r="D36" i="15"/>
  <c r="E36" i="15" s="1"/>
  <c r="D35" i="15"/>
  <c r="E35" i="15" s="1"/>
  <c r="D34" i="15"/>
  <c r="E34" i="15" s="1"/>
  <c r="C25" i="15"/>
  <c r="C32" i="15" s="1"/>
  <c r="C17" i="15"/>
  <c r="C54" i="15" s="1"/>
  <c r="C14" i="15"/>
  <c r="C68" i="14"/>
  <c r="D67" i="14"/>
  <c r="E67" i="14" s="1"/>
  <c r="D66" i="14"/>
  <c r="D56" i="14"/>
  <c r="C56" i="14"/>
  <c r="C53" i="14"/>
  <c r="C51" i="14"/>
  <c r="D41" i="14"/>
  <c r="E41" i="14" s="1"/>
  <c r="D40" i="14"/>
  <c r="E40" i="14" s="1"/>
  <c r="D39" i="14"/>
  <c r="C38" i="14"/>
  <c r="C37" i="14" s="1"/>
  <c r="D36" i="14"/>
  <c r="E36" i="14" s="1"/>
  <c r="D35" i="14"/>
  <c r="E35" i="14" s="1"/>
  <c r="C34" i="14"/>
  <c r="D33" i="14"/>
  <c r="E33" i="14" s="1"/>
  <c r="D32" i="14"/>
  <c r="E32" i="14"/>
  <c r="D31" i="14"/>
  <c r="E31" i="14" s="1"/>
  <c r="D30" i="14"/>
  <c r="E30" i="14" s="1"/>
  <c r="D29" i="14"/>
  <c r="E29" i="14" s="1"/>
  <c r="D28" i="14"/>
  <c r="E28" i="14" s="1"/>
  <c r="D27" i="14"/>
  <c r="E27" i="14" s="1"/>
  <c r="C26" i="14"/>
  <c r="D25" i="14"/>
  <c r="E25" i="14"/>
  <c r="D24" i="14"/>
  <c r="E24" i="14" s="1"/>
  <c r="D23" i="14"/>
  <c r="E23" i="14" s="1"/>
  <c r="D22" i="14"/>
  <c r="E22" i="14" s="1"/>
  <c r="D21" i="14"/>
  <c r="E21" i="14" s="1"/>
  <c r="D20" i="14"/>
  <c r="C19" i="14"/>
  <c r="C14" i="14"/>
  <c r="E66" i="14"/>
  <c r="E20" i="14"/>
  <c r="D51" i="14"/>
  <c r="D52" i="15"/>
  <c r="D14" i="15"/>
  <c r="D25" i="15"/>
  <c r="D32" i="15" s="1"/>
  <c r="E17" i="15"/>
  <c r="E42" i="15"/>
  <c r="E48" i="15" s="1"/>
  <c r="D42" i="15"/>
  <c r="D48" i="15" s="1"/>
  <c r="D17" i="15"/>
  <c r="E25" i="15"/>
  <c r="E32" i="15" s="1"/>
  <c r="E52" i="15"/>
  <c r="E14" i="15"/>
  <c r="H48" i="2"/>
  <c r="E48" i="2"/>
  <c r="Q74" i="4"/>
  <c r="Q8" i="5" s="1"/>
  <c r="Q8" i="4"/>
  <c r="Q77" i="4"/>
  <c r="Q9" i="5" s="1"/>
  <c r="Q11" i="4"/>
  <c r="Q10" i="5"/>
  <c r="Q11" i="5"/>
  <c r="Q12" i="5"/>
  <c r="Q13" i="5"/>
  <c r="Q14" i="5"/>
  <c r="Q15" i="5"/>
  <c r="Q16" i="5"/>
  <c r="Q17" i="5"/>
  <c r="Q18" i="5"/>
  <c r="Q91" i="4"/>
  <c r="Q28" i="4"/>
  <c r="Q96" i="4"/>
  <c r="Q33" i="4"/>
  <c r="Q23" i="5"/>
  <c r="Q100" i="4"/>
  <c r="Q37" i="4"/>
  <c r="Q103" i="4"/>
  <c r="Q25" i="5" s="1"/>
  <c r="Q40" i="4"/>
  <c r="Q106" i="4"/>
  <c r="Q26" i="5" s="1"/>
  <c r="Q43" i="4"/>
  <c r="Q109" i="4"/>
  <c r="Q46" i="4"/>
  <c r="Q113" i="4"/>
  <c r="Q29" i="5" s="1"/>
  <c r="Q31" i="5" s="1"/>
  <c r="Q50" i="4"/>
  <c r="Q30" i="5"/>
  <c r="Q119" i="4"/>
  <c r="Q56" i="4"/>
  <c r="Q33" i="5"/>
  <c r="Q34" i="5"/>
  <c r="Q35" i="5"/>
  <c r="Q36" i="5"/>
  <c r="B46" i="3"/>
  <c r="A46" i="3"/>
  <c r="P74" i="4"/>
  <c r="P77" i="4"/>
  <c r="O74" i="4"/>
  <c r="O89" i="4" s="1"/>
  <c r="O77" i="4"/>
  <c r="N74" i="4"/>
  <c r="N89" i="4" s="1"/>
  <c r="N77" i="4"/>
  <c r="M74" i="4"/>
  <c r="M77" i="4"/>
  <c r="M89" i="4" s="1"/>
  <c r="L74" i="4"/>
  <c r="L77" i="4"/>
  <c r="L89" i="4" s="1"/>
  <c r="K74" i="4"/>
  <c r="K77" i="4"/>
  <c r="K9" i="5" s="1"/>
  <c r="J74" i="4"/>
  <c r="J77" i="4"/>
  <c r="I74" i="4"/>
  <c r="I77" i="4"/>
  <c r="I89" i="4" s="1"/>
  <c r="H74" i="4"/>
  <c r="H77" i="4"/>
  <c r="G74" i="4"/>
  <c r="G89" i="4" s="1"/>
  <c r="G77" i="4"/>
  <c r="F74" i="4"/>
  <c r="F77" i="4"/>
  <c r="D74" i="4"/>
  <c r="D77" i="4"/>
  <c r="E74" i="4"/>
  <c r="E77" i="4"/>
  <c r="Q20" i="4"/>
  <c r="Q26" i="4" s="1"/>
  <c r="P8" i="4"/>
  <c r="P11" i="4"/>
  <c r="P20" i="4"/>
  <c r="O8" i="4"/>
  <c r="O11" i="4"/>
  <c r="O20" i="4"/>
  <c r="N8" i="4"/>
  <c r="N11" i="4"/>
  <c r="N26" i="4" s="1"/>
  <c r="N20" i="4"/>
  <c r="M8" i="4"/>
  <c r="M11" i="4"/>
  <c r="M20" i="4"/>
  <c r="M26" i="4" s="1"/>
  <c r="L8" i="4"/>
  <c r="L11" i="4"/>
  <c r="L26" i="4" s="1"/>
  <c r="L20" i="4"/>
  <c r="K8" i="4"/>
  <c r="K11" i="4"/>
  <c r="K20" i="4"/>
  <c r="J8" i="4"/>
  <c r="J11" i="4"/>
  <c r="J20" i="4"/>
  <c r="I8" i="4"/>
  <c r="I11" i="4"/>
  <c r="I20" i="4"/>
  <c r="H8" i="4"/>
  <c r="H11" i="4"/>
  <c r="H20" i="4"/>
  <c r="G8" i="4"/>
  <c r="G26" i="4" s="1"/>
  <c r="G11" i="4"/>
  <c r="G20" i="4"/>
  <c r="F8" i="4"/>
  <c r="F8" i="5" s="1"/>
  <c r="F11" i="4"/>
  <c r="F20" i="4"/>
  <c r="E8" i="4"/>
  <c r="E11" i="4"/>
  <c r="E20" i="4"/>
  <c r="D8" i="4"/>
  <c r="D11" i="4"/>
  <c r="D20" i="4"/>
  <c r="B29" i="3"/>
  <c r="B28" i="3"/>
  <c r="B27" i="3"/>
  <c r="A29" i="3"/>
  <c r="A28" i="3"/>
  <c r="A27" i="3"/>
  <c r="B24" i="3"/>
  <c r="A24" i="3"/>
  <c r="A36" i="5"/>
  <c r="A35" i="5"/>
  <c r="A34" i="5"/>
  <c r="A33" i="5"/>
  <c r="A32" i="5"/>
  <c r="A30" i="5"/>
  <c r="A29" i="5"/>
  <c r="A27" i="5"/>
  <c r="A26" i="5"/>
  <c r="A25" i="5"/>
  <c r="A24" i="5"/>
  <c r="A23" i="5"/>
  <c r="A22" i="5"/>
  <c r="A21" i="5"/>
  <c r="A18" i="5"/>
  <c r="A17" i="5"/>
  <c r="A16" i="5"/>
  <c r="A15" i="5"/>
  <c r="A14" i="5"/>
  <c r="A13" i="5"/>
  <c r="A12" i="5"/>
  <c r="A11" i="5"/>
  <c r="A10" i="5"/>
  <c r="A9" i="5"/>
  <c r="A8" i="5"/>
  <c r="B70" i="6"/>
  <c r="C39" i="6" s="1"/>
  <c r="E39" i="6" s="1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A51" i="5"/>
  <c r="A49" i="5"/>
  <c r="A47" i="5"/>
  <c r="A46" i="5"/>
  <c r="A45" i="5"/>
  <c r="B78" i="3"/>
  <c r="B83" i="3" s="1"/>
  <c r="A44" i="5" s="1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138" i="4"/>
  <c r="A136" i="4"/>
  <c r="A135" i="4"/>
  <c r="A78" i="3"/>
  <c r="A77" i="3"/>
  <c r="A76" i="3"/>
  <c r="A75" i="3"/>
  <c r="A74" i="3"/>
  <c r="A73" i="3"/>
  <c r="A72" i="3"/>
  <c r="A45" i="3"/>
  <c r="A44" i="3"/>
  <c r="A43" i="3"/>
  <c r="A42" i="3"/>
  <c r="A41" i="3"/>
  <c r="A40" i="3"/>
  <c r="B38" i="3"/>
  <c r="B37" i="3"/>
  <c r="B36" i="3"/>
  <c r="B35" i="3"/>
  <c r="B34" i="3"/>
  <c r="A38" i="3"/>
  <c r="A37" i="3"/>
  <c r="A36" i="3"/>
  <c r="A35" i="3"/>
  <c r="A34" i="3"/>
  <c r="A33" i="3"/>
  <c r="A32" i="3"/>
  <c r="B26" i="3"/>
  <c r="B25" i="3"/>
  <c r="B23" i="3"/>
  <c r="B22" i="3"/>
  <c r="B21" i="3"/>
  <c r="B20" i="3"/>
  <c r="B19" i="3"/>
  <c r="A26" i="3"/>
  <c r="A25" i="3"/>
  <c r="A23" i="3"/>
  <c r="A22" i="3"/>
  <c r="A21" i="3"/>
  <c r="A20" i="3"/>
  <c r="A19" i="3"/>
  <c r="A18" i="3"/>
  <c r="A17" i="3"/>
  <c r="A15" i="3"/>
  <c r="A14" i="3"/>
  <c r="B12" i="3"/>
  <c r="B11" i="3"/>
  <c r="A12" i="3"/>
  <c r="A11" i="3"/>
  <c r="A10" i="3"/>
  <c r="A9" i="3"/>
  <c r="B8" i="3"/>
  <c r="B77" i="3"/>
  <c r="B76" i="3"/>
  <c r="B75" i="3"/>
  <c r="B74" i="3"/>
  <c r="B73" i="3"/>
  <c r="B72" i="3"/>
  <c r="B56" i="3"/>
  <c r="B47" i="3"/>
  <c r="B45" i="3"/>
  <c r="B44" i="3"/>
  <c r="B43" i="3"/>
  <c r="B42" i="3"/>
  <c r="B41" i="3"/>
  <c r="B40" i="3"/>
  <c r="B39" i="3"/>
  <c r="B33" i="3"/>
  <c r="B32" i="3"/>
  <c r="B31" i="3"/>
  <c r="B18" i="3"/>
  <c r="B17" i="3"/>
  <c r="B16" i="3"/>
  <c r="B15" i="3"/>
  <c r="B14" i="3"/>
  <c r="B13" i="3"/>
  <c r="B10" i="3"/>
  <c r="B9" i="3"/>
  <c r="H14" i="5"/>
  <c r="H16" i="5"/>
  <c r="H10" i="5"/>
  <c r="H12" i="5"/>
  <c r="H13" i="5"/>
  <c r="H15" i="5"/>
  <c r="H17" i="5"/>
  <c r="H18" i="5"/>
  <c r="H103" i="4"/>
  <c r="H40" i="4"/>
  <c r="H106" i="4"/>
  <c r="H43" i="4"/>
  <c r="H109" i="4"/>
  <c r="H46" i="4"/>
  <c r="H91" i="4"/>
  <c r="H28" i="4"/>
  <c r="H96" i="4"/>
  <c r="H22" i="5" s="1"/>
  <c r="H33" i="4"/>
  <c r="H23" i="5"/>
  <c r="H100" i="4"/>
  <c r="H37" i="4"/>
  <c r="H24" i="5" s="1"/>
  <c r="H113" i="4"/>
  <c r="H29" i="5" s="1"/>
  <c r="H31" i="5" s="1"/>
  <c r="H50" i="4"/>
  <c r="H30" i="5"/>
  <c r="H33" i="5"/>
  <c r="H35" i="5"/>
  <c r="H119" i="4"/>
  <c r="H32" i="5" s="1"/>
  <c r="H56" i="4"/>
  <c r="H34" i="5"/>
  <c r="H36" i="5"/>
  <c r="I14" i="5"/>
  <c r="I16" i="5"/>
  <c r="I8" i="5"/>
  <c r="I10" i="5"/>
  <c r="I12" i="5"/>
  <c r="I13" i="5"/>
  <c r="I15" i="5"/>
  <c r="I17" i="5"/>
  <c r="I18" i="5"/>
  <c r="I103" i="4"/>
  <c r="I40" i="4"/>
  <c r="I25" i="5" s="1"/>
  <c r="I106" i="4"/>
  <c r="I43" i="4"/>
  <c r="I109" i="4"/>
  <c r="I46" i="4"/>
  <c r="I91" i="4"/>
  <c r="I28" i="4"/>
  <c r="I96" i="4"/>
  <c r="I33" i="4"/>
  <c r="I23" i="5"/>
  <c r="I100" i="4"/>
  <c r="I37" i="4"/>
  <c r="I113" i="4"/>
  <c r="I118" i="4" s="1"/>
  <c r="I50" i="4"/>
  <c r="I55" i="4" s="1"/>
  <c r="I30" i="5"/>
  <c r="I33" i="5"/>
  <c r="I35" i="5"/>
  <c r="I119" i="4"/>
  <c r="I56" i="4"/>
  <c r="I34" i="5"/>
  <c r="I36" i="5"/>
  <c r="J14" i="5"/>
  <c r="J16" i="5"/>
  <c r="J10" i="5"/>
  <c r="J12" i="5"/>
  <c r="J13" i="5"/>
  <c r="J15" i="5"/>
  <c r="J17" i="5"/>
  <c r="J18" i="5"/>
  <c r="J103" i="4"/>
  <c r="J40" i="4"/>
  <c r="J106" i="4"/>
  <c r="J43" i="4"/>
  <c r="J109" i="4"/>
  <c r="J46" i="4"/>
  <c r="J91" i="4"/>
  <c r="J28" i="4"/>
  <c r="J96" i="4"/>
  <c r="J22" i="5" s="1"/>
  <c r="J33" i="4"/>
  <c r="J23" i="5"/>
  <c r="J100" i="4"/>
  <c r="J37" i="4"/>
  <c r="J113" i="4"/>
  <c r="J29" i="5" s="1"/>
  <c r="J50" i="4"/>
  <c r="J30" i="5"/>
  <c r="J33" i="5"/>
  <c r="J35" i="5"/>
  <c r="J119" i="4"/>
  <c r="J56" i="4"/>
  <c r="J34" i="5"/>
  <c r="J36" i="5"/>
  <c r="K14" i="5"/>
  <c r="K16" i="5"/>
  <c r="K10" i="5"/>
  <c r="K12" i="5"/>
  <c r="K13" i="5"/>
  <c r="K15" i="5"/>
  <c r="K17" i="5"/>
  <c r="K18" i="5"/>
  <c r="K103" i="4"/>
  <c r="K40" i="4"/>
  <c r="K106" i="4"/>
  <c r="K26" i="5" s="1"/>
  <c r="K43" i="4"/>
  <c r="K109" i="4"/>
  <c r="K46" i="4"/>
  <c r="K91" i="4"/>
  <c r="K28" i="4"/>
  <c r="K21" i="5" s="1"/>
  <c r="K96" i="4"/>
  <c r="K33" i="4"/>
  <c r="K49" i="4" s="1"/>
  <c r="K23" i="5"/>
  <c r="K100" i="4"/>
  <c r="K37" i="4"/>
  <c r="K113" i="4"/>
  <c r="K29" i="5" s="1"/>
  <c r="K50" i="4"/>
  <c r="K30" i="5"/>
  <c r="K33" i="5"/>
  <c r="K35" i="5"/>
  <c r="K119" i="4"/>
  <c r="K32" i="5" s="1"/>
  <c r="K56" i="4"/>
  <c r="K34" i="5"/>
  <c r="K36" i="5"/>
  <c r="L14" i="5"/>
  <c r="L16" i="5"/>
  <c r="L9" i="5"/>
  <c r="L10" i="5"/>
  <c r="L12" i="5"/>
  <c r="L13" i="5"/>
  <c r="L15" i="5"/>
  <c r="L17" i="5"/>
  <c r="L18" i="5"/>
  <c r="L103" i="4"/>
  <c r="L40" i="4"/>
  <c r="L106" i="4"/>
  <c r="L43" i="4"/>
  <c r="L109" i="4"/>
  <c r="L46" i="4"/>
  <c r="L27" i="5"/>
  <c r="L91" i="4"/>
  <c r="L28" i="4"/>
  <c r="L96" i="4"/>
  <c r="L33" i="4"/>
  <c r="L23" i="5"/>
  <c r="L100" i="4"/>
  <c r="L37" i="4"/>
  <c r="L113" i="4"/>
  <c r="L50" i="4"/>
  <c r="L30" i="5"/>
  <c r="L33" i="5"/>
  <c r="L35" i="5"/>
  <c r="L119" i="4"/>
  <c r="L32" i="5" s="1"/>
  <c r="L56" i="4"/>
  <c r="L34" i="5"/>
  <c r="L36" i="5"/>
  <c r="M14" i="5"/>
  <c r="M16" i="5"/>
  <c r="M8" i="5"/>
  <c r="M9" i="5"/>
  <c r="M10" i="5"/>
  <c r="M12" i="5"/>
  <c r="M13" i="5"/>
  <c r="M15" i="5"/>
  <c r="M17" i="5"/>
  <c r="M18" i="5"/>
  <c r="M103" i="4"/>
  <c r="M40" i="4"/>
  <c r="M106" i="4"/>
  <c r="M43" i="4"/>
  <c r="M109" i="4"/>
  <c r="M46" i="4"/>
  <c r="M27" i="5"/>
  <c r="M91" i="4"/>
  <c r="M28" i="4"/>
  <c r="M96" i="4"/>
  <c r="M22" i="5" s="1"/>
  <c r="M33" i="4"/>
  <c r="M23" i="5"/>
  <c r="M100" i="4"/>
  <c r="M37" i="4"/>
  <c r="M113" i="4"/>
  <c r="M50" i="4"/>
  <c r="M55" i="4" s="1"/>
  <c r="M30" i="5"/>
  <c r="M33" i="5"/>
  <c r="M35" i="5"/>
  <c r="M119" i="4"/>
  <c r="M32" i="5" s="1"/>
  <c r="M56" i="4"/>
  <c r="M34" i="5"/>
  <c r="M36" i="5"/>
  <c r="N14" i="5"/>
  <c r="N16" i="5"/>
  <c r="N10" i="5"/>
  <c r="N12" i="5"/>
  <c r="N13" i="5"/>
  <c r="N15" i="5"/>
  <c r="N17" i="5"/>
  <c r="N18" i="5"/>
  <c r="N103" i="4"/>
  <c r="N25" i="5" s="1"/>
  <c r="N40" i="4"/>
  <c r="N106" i="4"/>
  <c r="N43" i="4"/>
  <c r="N109" i="4"/>
  <c r="N27" i="5" s="1"/>
  <c r="N46" i="4"/>
  <c r="N91" i="4"/>
  <c r="N28" i="4"/>
  <c r="N96" i="4"/>
  <c r="N33" i="4"/>
  <c r="N23" i="5"/>
  <c r="N100" i="4"/>
  <c r="N37" i="4"/>
  <c r="N113" i="4"/>
  <c r="N118" i="4" s="1"/>
  <c r="N50" i="4"/>
  <c r="N55" i="4" s="1"/>
  <c r="N30" i="5"/>
  <c r="N33" i="5"/>
  <c r="N35" i="5"/>
  <c r="N119" i="4"/>
  <c r="N56" i="4"/>
  <c r="N34" i="5"/>
  <c r="N36" i="5"/>
  <c r="O14" i="5"/>
  <c r="O16" i="5"/>
  <c r="O8" i="5"/>
  <c r="O9" i="5"/>
  <c r="O10" i="5"/>
  <c r="O12" i="5"/>
  <c r="O13" i="5"/>
  <c r="O15" i="5"/>
  <c r="O17" i="5"/>
  <c r="O18" i="5"/>
  <c r="O103" i="4"/>
  <c r="O40" i="4"/>
  <c r="O106" i="4"/>
  <c r="O26" i="5" s="1"/>
  <c r="O43" i="4"/>
  <c r="O109" i="4"/>
  <c r="O27" i="5" s="1"/>
  <c r="O46" i="4"/>
  <c r="O91" i="4"/>
  <c r="O28" i="4"/>
  <c r="O96" i="4"/>
  <c r="O22" i="5" s="1"/>
  <c r="O33" i="4"/>
  <c r="O23" i="5"/>
  <c r="O100" i="4"/>
  <c r="O37" i="4"/>
  <c r="O24" i="5" s="1"/>
  <c r="O113" i="4"/>
  <c r="O50" i="4"/>
  <c r="O55" i="4" s="1"/>
  <c r="O30" i="5"/>
  <c r="O33" i="5"/>
  <c r="O35" i="5"/>
  <c r="O119" i="4"/>
  <c r="O56" i="4"/>
  <c r="O34" i="5"/>
  <c r="O36" i="5"/>
  <c r="P14" i="5"/>
  <c r="P16" i="5"/>
  <c r="P8" i="5"/>
  <c r="P9" i="5"/>
  <c r="P10" i="5"/>
  <c r="P12" i="5"/>
  <c r="P13" i="5"/>
  <c r="P15" i="5"/>
  <c r="P17" i="5"/>
  <c r="P18" i="5"/>
  <c r="P103" i="4"/>
  <c r="P25" i="5" s="1"/>
  <c r="P40" i="4"/>
  <c r="P106" i="4"/>
  <c r="P26" i="5" s="1"/>
  <c r="P43" i="4"/>
  <c r="P109" i="4"/>
  <c r="P46" i="4"/>
  <c r="P91" i="4"/>
  <c r="P28" i="4"/>
  <c r="P96" i="4"/>
  <c r="P33" i="4"/>
  <c r="P23" i="5"/>
  <c r="P100" i="4"/>
  <c r="P37" i="4"/>
  <c r="P24" i="5" s="1"/>
  <c r="P113" i="4"/>
  <c r="P50" i="4"/>
  <c r="P55" i="4" s="1"/>
  <c r="P30" i="5"/>
  <c r="P33" i="5"/>
  <c r="P35" i="5"/>
  <c r="P119" i="4"/>
  <c r="P56" i="4"/>
  <c r="P34" i="5"/>
  <c r="P36" i="5"/>
  <c r="C75" i="6"/>
  <c r="D75" i="6" s="1"/>
  <c r="E75" i="6" s="1"/>
  <c r="F75" i="6" s="1"/>
  <c r="G75" i="6" s="1"/>
  <c r="H75" i="6" s="1"/>
  <c r="I75" i="6" s="1"/>
  <c r="J75" i="6" s="1"/>
  <c r="K75" i="6" s="1"/>
  <c r="L75" i="6" s="1"/>
  <c r="M75" i="6" s="1"/>
  <c r="N75" i="6" s="1"/>
  <c r="O75" i="6" s="1"/>
  <c r="D10" i="5"/>
  <c r="D12" i="5"/>
  <c r="D13" i="5"/>
  <c r="D14" i="5"/>
  <c r="D15" i="5"/>
  <c r="D16" i="5"/>
  <c r="D17" i="5"/>
  <c r="D18" i="5"/>
  <c r="D91" i="4"/>
  <c r="D28" i="4"/>
  <c r="D96" i="4"/>
  <c r="D33" i="4"/>
  <c r="D23" i="5"/>
  <c r="D100" i="4"/>
  <c r="D37" i="4"/>
  <c r="D103" i="4"/>
  <c r="D40" i="4"/>
  <c r="D106" i="4"/>
  <c r="D43" i="4"/>
  <c r="D109" i="4"/>
  <c r="D46" i="4"/>
  <c r="D113" i="4"/>
  <c r="D50" i="4"/>
  <c r="D29" i="5" s="1"/>
  <c r="D31" i="5" s="1"/>
  <c r="D30" i="5"/>
  <c r="B30" i="5" s="1"/>
  <c r="D119" i="4"/>
  <c r="D32" i="5" s="1"/>
  <c r="D56" i="4"/>
  <c r="D33" i="5"/>
  <c r="D34" i="5"/>
  <c r="D35" i="5"/>
  <c r="D36" i="5"/>
  <c r="E8" i="5"/>
  <c r="E9" i="5"/>
  <c r="E10" i="5"/>
  <c r="E12" i="5"/>
  <c r="E13" i="5"/>
  <c r="E14" i="5"/>
  <c r="E15" i="5"/>
  <c r="E16" i="5"/>
  <c r="E17" i="5"/>
  <c r="E18" i="5"/>
  <c r="E91" i="4"/>
  <c r="E28" i="4"/>
  <c r="E96" i="4"/>
  <c r="E22" i="5" s="1"/>
  <c r="E33" i="4"/>
  <c r="E23" i="5"/>
  <c r="E100" i="4"/>
  <c r="E37" i="4"/>
  <c r="E103" i="4"/>
  <c r="E25" i="5" s="1"/>
  <c r="E40" i="4"/>
  <c r="E106" i="4"/>
  <c r="E43" i="4"/>
  <c r="E109" i="4"/>
  <c r="E46" i="4"/>
  <c r="E113" i="4"/>
  <c r="E118" i="4" s="1"/>
  <c r="E50" i="4"/>
  <c r="E55" i="4" s="1"/>
  <c r="E30" i="5"/>
  <c r="E119" i="4"/>
  <c r="E56" i="4"/>
  <c r="E33" i="5"/>
  <c r="E34" i="5"/>
  <c r="E35" i="5"/>
  <c r="E36" i="5"/>
  <c r="F10" i="5"/>
  <c r="F12" i="5"/>
  <c r="F13" i="5"/>
  <c r="F14" i="5"/>
  <c r="F15" i="5"/>
  <c r="F16" i="5"/>
  <c r="F17" i="5"/>
  <c r="F18" i="5"/>
  <c r="F91" i="4"/>
  <c r="F21" i="5" s="1"/>
  <c r="F28" i="4"/>
  <c r="F96" i="4"/>
  <c r="F22" i="5" s="1"/>
  <c r="F33" i="4"/>
  <c r="F23" i="5"/>
  <c r="F100" i="4"/>
  <c r="F37" i="4"/>
  <c r="F103" i="4"/>
  <c r="F25" i="5" s="1"/>
  <c r="F40" i="4"/>
  <c r="F106" i="4"/>
  <c r="F43" i="4"/>
  <c r="F109" i="4"/>
  <c r="F46" i="4"/>
  <c r="F113" i="4"/>
  <c r="F50" i="4"/>
  <c r="F55" i="4" s="1"/>
  <c r="F30" i="5"/>
  <c r="F119" i="4"/>
  <c r="F56" i="4"/>
  <c r="F33" i="5"/>
  <c r="F34" i="5"/>
  <c r="F35" i="5"/>
  <c r="F36" i="5"/>
  <c r="G8" i="5"/>
  <c r="G9" i="5"/>
  <c r="G10" i="5"/>
  <c r="G12" i="5"/>
  <c r="G13" i="5"/>
  <c r="G14" i="5"/>
  <c r="G15" i="5"/>
  <c r="G16" i="5"/>
  <c r="G17" i="5"/>
  <c r="G18" i="5"/>
  <c r="G91" i="4"/>
  <c r="G28" i="4"/>
  <c r="G96" i="4"/>
  <c r="G22" i="5" s="1"/>
  <c r="G33" i="4"/>
  <c r="G23" i="5"/>
  <c r="G100" i="4"/>
  <c r="G37" i="4"/>
  <c r="G24" i="5" s="1"/>
  <c r="G103" i="4"/>
  <c r="G40" i="4"/>
  <c r="G106" i="4"/>
  <c r="G26" i="5" s="1"/>
  <c r="G43" i="4"/>
  <c r="G109" i="4"/>
  <c r="G46" i="4"/>
  <c r="G113" i="4"/>
  <c r="G118" i="4" s="1"/>
  <c r="G50" i="4"/>
  <c r="G30" i="5"/>
  <c r="G119" i="4"/>
  <c r="G56" i="4"/>
  <c r="G33" i="5"/>
  <c r="G34" i="5"/>
  <c r="G35" i="5"/>
  <c r="G36" i="5"/>
  <c r="I73" i="3"/>
  <c r="H73" i="3"/>
  <c r="G73" i="3"/>
  <c r="F73" i="3"/>
  <c r="I77" i="3"/>
  <c r="H77" i="3"/>
  <c r="G77" i="3"/>
  <c r="F77" i="3"/>
  <c r="P118" i="4"/>
  <c r="M118" i="4"/>
  <c r="L118" i="4"/>
  <c r="K118" i="4"/>
  <c r="J118" i="4"/>
  <c r="F118" i="4"/>
  <c r="D118" i="4"/>
  <c r="S95" i="3"/>
  <c r="Q51" i="5"/>
  <c r="R95" i="3"/>
  <c r="P51" i="5" s="1"/>
  <c r="Q95" i="3"/>
  <c r="O51" i="5" s="1"/>
  <c r="P95" i="3"/>
  <c r="N51" i="5" s="1"/>
  <c r="O95" i="3"/>
  <c r="M51" i="5" s="1"/>
  <c r="N95" i="3"/>
  <c r="L51" i="5" s="1"/>
  <c r="M95" i="3"/>
  <c r="K51" i="5" s="1"/>
  <c r="L95" i="3"/>
  <c r="J51" i="5" s="1"/>
  <c r="K95" i="3"/>
  <c r="I51" i="5" s="1"/>
  <c r="J95" i="3"/>
  <c r="H51" i="5" s="1"/>
  <c r="I95" i="3"/>
  <c r="G51" i="5" s="1"/>
  <c r="H95" i="3"/>
  <c r="F51" i="5"/>
  <c r="G95" i="3"/>
  <c r="E51" i="5" s="1"/>
  <c r="F95" i="3"/>
  <c r="G49" i="5"/>
  <c r="F49" i="5"/>
  <c r="E49" i="5"/>
  <c r="G47" i="5"/>
  <c r="F47" i="5"/>
  <c r="E47" i="5"/>
  <c r="D49" i="5"/>
  <c r="B49" i="5" s="1"/>
  <c r="D47" i="5"/>
  <c r="G138" i="4"/>
  <c r="F138" i="4"/>
  <c r="E138" i="4"/>
  <c r="D138" i="4"/>
  <c r="G136" i="4"/>
  <c r="F136" i="4"/>
  <c r="E136" i="4"/>
  <c r="D136" i="4"/>
  <c r="Q143" i="4"/>
  <c r="P143" i="4"/>
  <c r="O143" i="4"/>
  <c r="N143" i="4"/>
  <c r="M143" i="4"/>
  <c r="L143" i="4"/>
  <c r="L144" i="4" s="1"/>
  <c r="L149" i="4" s="1"/>
  <c r="L150" i="4" s="1"/>
  <c r="K143" i="4"/>
  <c r="J143" i="4"/>
  <c r="I143" i="4"/>
  <c r="H143" i="4"/>
  <c r="G143" i="4"/>
  <c r="F143" i="4"/>
  <c r="E143" i="4"/>
  <c r="Q142" i="4"/>
  <c r="Q144" i="4" s="1"/>
  <c r="Q149" i="4" s="1"/>
  <c r="Q150" i="4" s="1"/>
  <c r="P142" i="4"/>
  <c r="O142" i="4"/>
  <c r="N142" i="4"/>
  <c r="M142" i="4"/>
  <c r="L142" i="4"/>
  <c r="K142" i="4"/>
  <c r="J142" i="4"/>
  <c r="I142" i="4"/>
  <c r="I144" i="4" s="1"/>
  <c r="I149" i="4" s="1"/>
  <c r="I150" i="4" s="1"/>
  <c r="H142" i="4"/>
  <c r="G142" i="4"/>
  <c r="F142" i="4"/>
  <c r="E142" i="4"/>
  <c r="D143" i="4"/>
  <c r="D142" i="4"/>
  <c r="D144" i="4" s="1"/>
  <c r="C154" i="4"/>
  <c r="D153" i="4" s="1"/>
  <c r="B127" i="4"/>
  <c r="B125" i="4"/>
  <c r="B124" i="4"/>
  <c r="B123" i="4"/>
  <c r="B122" i="4"/>
  <c r="B117" i="4"/>
  <c r="B99" i="4"/>
  <c r="B88" i="4"/>
  <c r="B87" i="4"/>
  <c r="B86" i="4"/>
  <c r="B85" i="4"/>
  <c r="B84" i="4"/>
  <c r="B83" i="4"/>
  <c r="B82" i="4"/>
  <c r="B81" i="4"/>
  <c r="B80" i="4"/>
  <c r="Q49" i="4"/>
  <c r="Q55" i="4"/>
  <c r="L55" i="4"/>
  <c r="K55" i="4"/>
  <c r="J55" i="4"/>
  <c r="H55" i="4"/>
  <c r="G55" i="4"/>
  <c r="B64" i="4"/>
  <c r="B62" i="4"/>
  <c r="B61" i="4"/>
  <c r="B60" i="4"/>
  <c r="B59" i="4"/>
  <c r="B54" i="4"/>
  <c r="B36" i="4"/>
  <c r="B25" i="4"/>
  <c r="B24" i="4"/>
  <c r="B23" i="4"/>
  <c r="B19" i="4"/>
  <c r="B18" i="4"/>
  <c r="B17" i="4"/>
  <c r="B16" i="4"/>
  <c r="B15" i="4"/>
  <c r="B14" i="4"/>
  <c r="E56" i="2"/>
  <c r="H56" i="2"/>
  <c r="E54" i="2"/>
  <c r="H54" i="2"/>
  <c r="H53" i="2"/>
  <c r="D94" i="3"/>
  <c r="D93" i="3"/>
  <c r="I92" i="3"/>
  <c r="H92" i="3"/>
  <c r="G92" i="3"/>
  <c r="F92" i="3"/>
  <c r="E89" i="3"/>
  <c r="D87" i="3"/>
  <c r="J87" i="3" s="1"/>
  <c r="D86" i="3"/>
  <c r="J86" i="3" s="1"/>
  <c r="J80" i="3"/>
  <c r="J79" i="3"/>
  <c r="J60" i="3"/>
  <c r="J59" i="3"/>
  <c r="J40" i="3"/>
  <c r="J32" i="3"/>
  <c r="J17" i="3"/>
  <c r="J14" i="3"/>
  <c r="C92" i="2"/>
  <c r="H28" i="2"/>
  <c r="N144" i="4"/>
  <c r="N149" i="4" s="1"/>
  <c r="N150" i="4" s="1"/>
  <c r="I12" i="2"/>
  <c r="C11" i="3" s="1"/>
  <c r="D11" i="3" s="1"/>
  <c r="I39" i="2"/>
  <c r="C37" i="3" s="1"/>
  <c r="D37" i="3" s="1"/>
  <c r="I22" i="2"/>
  <c r="C21" i="3" s="1"/>
  <c r="D21" i="3" s="1"/>
  <c r="I29" i="2"/>
  <c r="C28" i="3" s="1"/>
  <c r="D28" i="3" s="1"/>
  <c r="I30" i="2"/>
  <c r="C29" i="3" s="1"/>
  <c r="D29" i="3" s="1"/>
  <c r="C46" i="3"/>
  <c r="C26" i="3"/>
  <c r="C25" i="3"/>
  <c r="C23" i="3"/>
  <c r="C24" i="3"/>
  <c r="C9" i="3"/>
  <c r="J9" i="3" s="1"/>
  <c r="C68" i="6"/>
  <c r="E68" i="6" s="1"/>
  <c r="C64" i="6"/>
  <c r="E64" i="6" s="1"/>
  <c r="C60" i="6"/>
  <c r="E60" i="6" s="1"/>
  <c r="C56" i="6"/>
  <c r="E56" i="6" s="1"/>
  <c r="C50" i="6"/>
  <c r="E50" i="6" s="1"/>
  <c r="C40" i="6"/>
  <c r="E40" i="6" s="1"/>
  <c r="C66" i="6"/>
  <c r="E66" i="6" s="1"/>
  <c r="C62" i="6"/>
  <c r="E62" i="6" s="1"/>
  <c r="C58" i="6"/>
  <c r="E58" i="6" s="1"/>
  <c r="C54" i="6"/>
  <c r="E54" i="6" s="1"/>
  <c r="C52" i="6"/>
  <c r="E52" i="6" s="1"/>
  <c r="C48" i="6"/>
  <c r="E48" i="6" s="1"/>
  <c r="C46" i="6"/>
  <c r="E46" i="6" s="1"/>
  <c r="C44" i="6"/>
  <c r="E44" i="6" s="1"/>
  <c r="C42" i="6"/>
  <c r="E42" i="6" s="1"/>
  <c r="C69" i="6"/>
  <c r="E69" i="6"/>
  <c r="C67" i="6"/>
  <c r="E67" i="6" s="1"/>
  <c r="C65" i="6"/>
  <c r="E65" i="6" s="1"/>
  <c r="C63" i="6"/>
  <c r="E63" i="6" s="1"/>
  <c r="C61" i="6"/>
  <c r="E61" i="6" s="1"/>
  <c r="C59" i="6"/>
  <c r="E59" i="6" s="1"/>
  <c r="C57" i="6"/>
  <c r="E57" i="6" s="1"/>
  <c r="C55" i="6"/>
  <c r="E55" i="6" s="1"/>
  <c r="C53" i="6"/>
  <c r="E53" i="6" s="1"/>
  <c r="C51" i="6"/>
  <c r="E51" i="6" s="1"/>
  <c r="C49" i="6"/>
  <c r="E49" i="6" s="1"/>
  <c r="C47" i="6"/>
  <c r="E47" i="6" s="1"/>
  <c r="C45" i="6"/>
  <c r="E45" i="6" s="1"/>
  <c r="C43" i="6"/>
  <c r="E43" i="6" s="1"/>
  <c r="C41" i="6"/>
  <c r="E41" i="6" s="1"/>
  <c r="B142" i="4" l="1"/>
  <c r="K31" i="5"/>
  <c r="D8" i="5"/>
  <c r="C32" i="16"/>
  <c r="I61" i="11"/>
  <c r="E66" i="11"/>
  <c r="C67" i="11"/>
  <c r="D55" i="4"/>
  <c r="B55" i="4" s="1"/>
  <c r="F144" i="4"/>
  <c r="G32" i="5"/>
  <c r="G25" i="5"/>
  <c r="G21" i="5"/>
  <c r="F32" i="5"/>
  <c r="E32" i="5"/>
  <c r="N22" i="5"/>
  <c r="K24" i="5"/>
  <c r="J32" i="5"/>
  <c r="I22" i="5"/>
  <c r="Q89" i="4"/>
  <c r="Q32" i="5"/>
  <c r="Q21" i="5"/>
  <c r="D19" i="14"/>
  <c r="I12" i="13"/>
  <c r="I20" i="13"/>
  <c r="D50" i="10"/>
  <c r="I43" i="2"/>
  <c r="B50" i="4"/>
  <c r="E112" i="4"/>
  <c r="E126" i="4" s="1"/>
  <c r="E128" i="4" s="1"/>
  <c r="N8" i="5"/>
  <c r="I49" i="4"/>
  <c r="E66" i="13"/>
  <c r="I43" i="10"/>
  <c r="H52" i="12"/>
  <c r="G50" i="12"/>
  <c r="G67" i="12" s="1"/>
  <c r="G50" i="13"/>
  <c r="G67" i="13" s="1"/>
  <c r="F50" i="10"/>
  <c r="Q118" i="4"/>
  <c r="B103" i="4"/>
  <c r="O21" i="5"/>
  <c r="D67" i="10"/>
  <c r="B8" i="4"/>
  <c r="I30" i="12"/>
  <c r="I31" i="13"/>
  <c r="I31" i="10"/>
  <c r="I16" i="11"/>
  <c r="I31" i="11"/>
  <c r="I65" i="11"/>
  <c r="G56" i="3"/>
  <c r="H56" i="3"/>
  <c r="I62" i="2"/>
  <c r="C51" i="3" s="1"/>
  <c r="D51" i="3" s="1"/>
  <c r="C50" i="13"/>
  <c r="C67" i="13" s="1"/>
  <c r="J144" i="4"/>
  <c r="J149" i="4" s="1"/>
  <c r="J150" i="4" s="1"/>
  <c r="H118" i="4"/>
  <c r="E24" i="5"/>
  <c r="D24" i="5"/>
  <c r="B16" i="5"/>
  <c r="M29" i="5"/>
  <c r="M31" i="5" s="1"/>
  <c r="M21" i="5"/>
  <c r="L22" i="5"/>
  <c r="L25" i="5"/>
  <c r="K25" i="5"/>
  <c r="B17" i="5"/>
  <c r="I24" i="5"/>
  <c r="I112" i="4"/>
  <c r="I126" i="4" s="1"/>
  <c r="I128" i="4" s="1"/>
  <c r="I152" i="4" s="1"/>
  <c r="D26" i="4"/>
  <c r="I9" i="5"/>
  <c r="I19" i="5" s="1"/>
  <c r="D54" i="15"/>
  <c r="C64" i="14"/>
  <c r="D67" i="12"/>
  <c r="F67" i="10"/>
  <c r="B109" i="4"/>
  <c r="J31" i="5"/>
  <c r="H8" i="5"/>
  <c r="D34" i="14"/>
  <c r="I65" i="13"/>
  <c r="I35" i="11"/>
  <c r="H14" i="10"/>
  <c r="G67" i="11"/>
  <c r="I56" i="3"/>
  <c r="E66" i="2"/>
  <c r="B33" i="4"/>
  <c r="E26" i="5"/>
  <c r="D27" i="5"/>
  <c r="P32" i="5"/>
  <c r="N24" i="5"/>
  <c r="I32" i="5"/>
  <c r="I26" i="5"/>
  <c r="L8" i="5"/>
  <c r="Q22" i="5"/>
  <c r="G52" i="16"/>
  <c r="I23" i="12"/>
  <c r="I35" i="12"/>
  <c r="I56" i="13"/>
  <c r="I20" i="10"/>
  <c r="H32" i="12"/>
  <c r="I61" i="10"/>
  <c r="D67" i="2"/>
  <c r="E70" i="6"/>
  <c r="P73" i="6" s="1"/>
  <c r="P75" i="6" s="1"/>
  <c r="Q75" i="6" s="1"/>
  <c r="R75" i="6" s="1"/>
  <c r="S75" i="6" s="1"/>
  <c r="T75" i="6" s="1"/>
  <c r="U75" i="6" s="1"/>
  <c r="V75" i="6" s="1"/>
  <c r="W75" i="6" s="1"/>
  <c r="X75" i="6" s="1"/>
  <c r="Y75" i="6" s="1"/>
  <c r="Z75" i="6" s="1"/>
  <c r="AA75" i="6" s="1"/>
  <c r="AB75" i="6" s="1"/>
  <c r="E144" i="4"/>
  <c r="M144" i="4"/>
  <c r="M149" i="4" s="1"/>
  <c r="M150" i="4" s="1"/>
  <c r="G144" i="4"/>
  <c r="K144" i="4"/>
  <c r="K149" i="4" s="1"/>
  <c r="K150" i="4" s="1"/>
  <c r="E28" i="11"/>
  <c r="I13" i="11"/>
  <c r="I36" i="11"/>
  <c r="H66" i="11"/>
  <c r="H41" i="11"/>
  <c r="I41" i="11" s="1"/>
  <c r="I53" i="11"/>
  <c r="I47" i="11"/>
  <c r="I62" i="11"/>
  <c r="E32" i="11"/>
  <c r="I55" i="11"/>
  <c r="F50" i="11"/>
  <c r="F67" i="11" s="1"/>
  <c r="H49" i="11"/>
  <c r="I49" i="11" s="1"/>
  <c r="I12" i="11"/>
  <c r="I23" i="11"/>
  <c r="D50" i="11"/>
  <c r="D67" i="11" s="1"/>
  <c r="I47" i="10"/>
  <c r="I54" i="10"/>
  <c r="I62" i="10"/>
  <c r="I55" i="10"/>
  <c r="E32" i="10"/>
  <c r="E41" i="10"/>
  <c r="H49" i="10"/>
  <c r="I49" i="10" s="1"/>
  <c r="E28" i="13"/>
  <c r="I38" i="13"/>
  <c r="I35" i="13"/>
  <c r="I62" i="13"/>
  <c r="H14" i="13"/>
  <c r="H28" i="13"/>
  <c r="I40" i="13"/>
  <c r="E52" i="13"/>
  <c r="H58" i="13"/>
  <c r="I12" i="12"/>
  <c r="I54" i="12"/>
  <c r="I20" i="12"/>
  <c r="F50" i="12"/>
  <c r="I21" i="12"/>
  <c r="I40" i="12"/>
  <c r="I55" i="12"/>
  <c r="C50" i="12"/>
  <c r="E50" i="12" s="1"/>
  <c r="I16" i="12"/>
  <c r="I37" i="12"/>
  <c r="H41" i="12"/>
  <c r="E52" i="12"/>
  <c r="I52" i="12" s="1"/>
  <c r="I31" i="12"/>
  <c r="I53" i="2"/>
  <c r="C42" i="3" s="1"/>
  <c r="D42" i="3" s="1"/>
  <c r="J42" i="3" s="1"/>
  <c r="I21" i="2"/>
  <c r="C20" i="3" s="1"/>
  <c r="D20" i="3" s="1"/>
  <c r="I20" i="2"/>
  <c r="C19" i="3" s="1"/>
  <c r="D19" i="3" s="1"/>
  <c r="I54" i="2"/>
  <c r="C43" i="3" s="1"/>
  <c r="D43" i="3" s="1"/>
  <c r="G50" i="2"/>
  <c r="G67" i="2" s="1"/>
  <c r="I19" i="2"/>
  <c r="C18" i="3" s="1"/>
  <c r="D18" i="3" s="1"/>
  <c r="J18" i="3" s="1"/>
  <c r="H17" i="2"/>
  <c r="E32" i="2"/>
  <c r="I32" i="2" s="1"/>
  <c r="C31" i="3" s="1"/>
  <c r="D31" i="3" s="1"/>
  <c r="J31" i="3" s="1"/>
  <c r="E41" i="2"/>
  <c r="H63" i="2"/>
  <c r="I63" i="2" s="1"/>
  <c r="C52" i="3" s="1"/>
  <c r="D52" i="3" s="1"/>
  <c r="E28" i="2"/>
  <c r="I28" i="2" s="1"/>
  <c r="C27" i="3" s="1"/>
  <c r="D27" i="3" s="1"/>
  <c r="I48" i="2"/>
  <c r="C38" i="3" s="1"/>
  <c r="D38" i="3" s="1"/>
  <c r="I45" i="2"/>
  <c r="C35" i="3" s="1"/>
  <c r="E17" i="2"/>
  <c r="I17" i="2" s="1"/>
  <c r="C16" i="3" s="1"/>
  <c r="C50" i="2"/>
  <c r="C67" i="2" s="1"/>
  <c r="C36" i="3"/>
  <c r="D36" i="3" s="1"/>
  <c r="J36" i="3" s="1"/>
  <c r="I55" i="2"/>
  <c r="C44" i="3" s="1"/>
  <c r="D44" i="3" s="1"/>
  <c r="J44" i="3" s="1"/>
  <c r="C33" i="3"/>
  <c r="D33" i="3" s="1"/>
  <c r="I57" i="3"/>
  <c r="I74" i="3" s="1"/>
  <c r="I72" i="3"/>
  <c r="I63" i="4"/>
  <c r="H50" i="12"/>
  <c r="I50" i="12" s="1"/>
  <c r="E32" i="12"/>
  <c r="K32" i="12" s="1"/>
  <c r="D15" i="3"/>
  <c r="J15" i="3" s="1"/>
  <c r="O49" i="4"/>
  <c r="H144" i="4"/>
  <c r="H149" i="4" s="1"/>
  <c r="H150" i="4" s="1"/>
  <c r="P144" i="4"/>
  <c r="P149" i="4" s="1"/>
  <c r="P150" i="4" s="1"/>
  <c r="B136" i="4"/>
  <c r="P112" i="4"/>
  <c r="P126" i="4" s="1"/>
  <c r="F27" i="5"/>
  <c r="B35" i="5"/>
  <c r="E29" i="5"/>
  <c r="E31" i="5" s="1"/>
  <c r="D26" i="5"/>
  <c r="P29" i="5"/>
  <c r="P31" i="5" s="1"/>
  <c r="O25" i="5"/>
  <c r="O28" i="5" s="1"/>
  <c r="M25" i="5"/>
  <c r="J25" i="5"/>
  <c r="H49" i="4"/>
  <c r="H63" i="4" s="1"/>
  <c r="D89" i="4"/>
  <c r="Q24" i="5"/>
  <c r="C53" i="15"/>
  <c r="F32" i="15"/>
  <c r="I47" i="13"/>
  <c r="I40" i="11"/>
  <c r="I45" i="11"/>
  <c r="H58" i="2"/>
  <c r="B143" i="4"/>
  <c r="B37" i="4"/>
  <c r="Q63" i="4"/>
  <c r="Q65" i="4" s="1"/>
  <c r="E27" i="5"/>
  <c r="B40" i="4"/>
  <c r="D21" i="5"/>
  <c r="P27" i="5"/>
  <c r="B23" i="5"/>
  <c r="I29" i="5"/>
  <c r="I31" i="5" s="1"/>
  <c r="D14" i="14"/>
  <c r="C43" i="14"/>
  <c r="C73" i="14" s="1"/>
  <c r="G32" i="15"/>
  <c r="H52" i="2"/>
  <c r="I52" i="2" s="1"/>
  <c r="C41" i="3" s="1"/>
  <c r="D41" i="3" s="1"/>
  <c r="I13" i="2"/>
  <c r="C12" i="3" s="1"/>
  <c r="D12" i="3" s="1"/>
  <c r="I31" i="2"/>
  <c r="C30" i="3" s="1"/>
  <c r="D30" i="3" s="1"/>
  <c r="E32" i="16"/>
  <c r="I38" i="12"/>
  <c r="I43" i="12"/>
  <c r="I47" i="12"/>
  <c r="I56" i="12"/>
  <c r="E63" i="12"/>
  <c r="I63" i="12" s="1"/>
  <c r="I65" i="12"/>
  <c r="I36" i="13"/>
  <c r="I54" i="13"/>
  <c r="I19" i="10"/>
  <c r="I37" i="10"/>
  <c r="I45" i="10"/>
  <c r="E52" i="11"/>
  <c r="I52" i="11" s="1"/>
  <c r="E49" i="2"/>
  <c r="E32" i="13"/>
  <c r="F69" i="2"/>
  <c r="H69" i="2" s="1"/>
  <c r="H26" i="4"/>
  <c r="K26" i="4"/>
  <c r="E68" i="14"/>
  <c r="F53" i="17"/>
  <c r="C32" i="17"/>
  <c r="C53" i="17" s="1"/>
  <c r="I66" i="11"/>
  <c r="I17" i="10"/>
  <c r="B20" i="4"/>
  <c r="B74" i="4"/>
  <c r="B138" i="4"/>
  <c r="Q112" i="4"/>
  <c r="Q126" i="4" s="1"/>
  <c r="Q128" i="4" s="1"/>
  <c r="Q152" i="4" s="1"/>
  <c r="F26" i="5"/>
  <c r="D9" i="5"/>
  <c r="D19" i="5" s="1"/>
  <c r="D6" i="6" s="1"/>
  <c r="O112" i="4"/>
  <c r="N29" i="5"/>
  <c r="N31" i="5" s="1"/>
  <c r="N9" i="5"/>
  <c r="N19" i="5" s="1"/>
  <c r="N6" i="6" s="1"/>
  <c r="N8" i="6" s="1"/>
  <c r="M24" i="5"/>
  <c r="L29" i="5"/>
  <c r="L31" i="5" s="1"/>
  <c r="I21" i="5"/>
  <c r="H27" i="5"/>
  <c r="P26" i="4"/>
  <c r="Q27" i="5"/>
  <c r="E58" i="10"/>
  <c r="I21" i="13"/>
  <c r="I30" i="13"/>
  <c r="I46" i="10"/>
  <c r="H28" i="11"/>
  <c r="I38" i="11"/>
  <c r="I43" i="11"/>
  <c r="H17" i="13"/>
  <c r="H32" i="11"/>
  <c r="I22" i="12"/>
  <c r="E50" i="13"/>
  <c r="E14" i="13"/>
  <c r="D69" i="2"/>
  <c r="E69" i="2" s="1"/>
  <c r="E14" i="2"/>
  <c r="B33" i="5"/>
  <c r="M49" i="4"/>
  <c r="M63" i="4" s="1"/>
  <c r="M65" i="4" s="1"/>
  <c r="O144" i="4"/>
  <c r="O149" i="4" s="1"/>
  <c r="O150" i="4" s="1"/>
  <c r="J27" i="5"/>
  <c r="B11" i="5"/>
  <c r="P19" i="5"/>
  <c r="B38" i="5"/>
  <c r="I26" i="4"/>
  <c r="P89" i="4"/>
  <c r="G52" i="15"/>
  <c r="E19" i="14"/>
  <c r="E28" i="12"/>
  <c r="I28" i="12" s="1"/>
  <c r="E28" i="10"/>
  <c r="I29" i="12"/>
  <c r="I37" i="13"/>
  <c r="I55" i="13"/>
  <c r="E63" i="13"/>
  <c r="I66" i="13"/>
  <c r="E52" i="10"/>
  <c r="I52" i="10" s="1"/>
  <c r="H49" i="13"/>
  <c r="I49" i="13" s="1"/>
  <c r="H32" i="13"/>
  <c r="E14" i="12"/>
  <c r="E14" i="10"/>
  <c r="E14" i="11"/>
  <c r="I14" i="11" s="1"/>
  <c r="F50" i="2"/>
  <c r="H50" i="2" s="1"/>
  <c r="E58" i="2"/>
  <c r="E41" i="12"/>
  <c r="I41" i="12" s="1"/>
  <c r="I11" i="12"/>
  <c r="I36" i="12"/>
  <c r="I45" i="12"/>
  <c r="I43" i="13"/>
  <c r="I46" i="13"/>
  <c r="D58" i="13"/>
  <c r="E58" i="13" s="1"/>
  <c r="I58" i="13" s="1"/>
  <c r="I29" i="10"/>
  <c r="I11" i="11"/>
  <c r="I21" i="11"/>
  <c r="I29" i="11"/>
  <c r="I39" i="11"/>
  <c r="E56" i="14"/>
  <c r="G19" i="5"/>
  <c r="A134" i="4"/>
  <c r="G27" i="5"/>
  <c r="G28" i="5" s="1"/>
  <c r="F29" i="5"/>
  <c r="F31" i="5" s="1"/>
  <c r="F24" i="5"/>
  <c r="P22" i="5"/>
  <c r="N32" i="5"/>
  <c r="B15" i="5"/>
  <c r="J26" i="5"/>
  <c r="H25" i="5"/>
  <c r="H9" i="5"/>
  <c r="H19" i="5" s="1"/>
  <c r="E89" i="4"/>
  <c r="D68" i="14"/>
  <c r="E34" i="14"/>
  <c r="I44" i="2"/>
  <c r="C34" i="3" s="1"/>
  <c r="E58" i="11"/>
  <c r="I58" i="11" s="1"/>
  <c r="I41" i="2"/>
  <c r="I49" i="12"/>
  <c r="I19" i="13"/>
  <c r="H52" i="13"/>
  <c r="I52" i="13" s="1"/>
  <c r="I30" i="10"/>
  <c r="I44" i="10"/>
  <c r="I48" i="11"/>
  <c r="B56" i="4"/>
  <c r="B14" i="5"/>
  <c r="E26" i="4"/>
  <c r="O26" i="4"/>
  <c r="H89" i="4"/>
  <c r="D26" i="14"/>
  <c r="C53" i="16"/>
  <c r="E63" i="11"/>
  <c r="I63" i="11" s="1"/>
  <c r="H28" i="12"/>
  <c r="I22" i="13"/>
  <c r="C50" i="10"/>
  <c r="E50" i="10" s="1"/>
  <c r="K32" i="10" s="1"/>
  <c r="I22" i="11"/>
  <c r="C50" i="11"/>
  <c r="E50" i="11" s="1"/>
  <c r="K63" i="4"/>
  <c r="K65" i="4" s="1"/>
  <c r="O63" i="4"/>
  <c r="B119" i="4"/>
  <c r="J10" i="3"/>
  <c r="B36" i="5"/>
  <c r="D92" i="3"/>
  <c r="G6" i="6"/>
  <c r="G8" i="6" s="1"/>
  <c r="J21" i="5"/>
  <c r="B91" i="4"/>
  <c r="J112" i="4"/>
  <c r="J126" i="4" s="1"/>
  <c r="O118" i="4"/>
  <c r="O29" i="5"/>
  <c r="O31" i="5" s="1"/>
  <c r="B113" i="4"/>
  <c r="J22" i="3"/>
  <c r="I56" i="2"/>
  <c r="C45" i="3" s="1"/>
  <c r="B34" i="5"/>
  <c r="J24" i="5"/>
  <c r="J49" i="4"/>
  <c r="J63" i="4" s="1"/>
  <c r="F26" i="4"/>
  <c r="B11" i="4"/>
  <c r="B13" i="5"/>
  <c r="E19" i="5"/>
  <c r="P6" i="6"/>
  <c r="P8" i="6" s="1"/>
  <c r="J21" i="3"/>
  <c r="E21" i="5"/>
  <c r="E49" i="4"/>
  <c r="E63" i="4" s="1"/>
  <c r="E65" i="4" s="1"/>
  <c r="H26" i="5"/>
  <c r="H112" i="4"/>
  <c r="H126" i="4" s="1"/>
  <c r="B100" i="4"/>
  <c r="L24" i="5"/>
  <c r="K22" i="5"/>
  <c r="K112" i="4"/>
  <c r="K126" i="4" s="1"/>
  <c r="D22" i="5"/>
  <c r="B96" i="4"/>
  <c r="N26" i="5"/>
  <c r="B43" i="4"/>
  <c r="B47" i="5"/>
  <c r="M112" i="4"/>
  <c r="M126" i="4" s="1"/>
  <c r="M128" i="4" s="1"/>
  <c r="M152" i="4" s="1"/>
  <c r="F49" i="4"/>
  <c r="F63" i="4" s="1"/>
  <c r="D25" i="5"/>
  <c r="O32" i="5"/>
  <c r="N112" i="4"/>
  <c r="N126" i="4" s="1"/>
  <c r="N128" i="4" s="1"/>
  <c r="N152" i="4" s="1"/>
  <c r="H21" i="5"/>
  <c r="F9" i="5"/>
  <c r="F19" i="5" s="1"/>
  <c r="B77" i="4"/>
  <c r="F89" i="4"/>
  <c r="F112" i="4"/>
  <c r="F126" i="4" s="1"/>
  <c r="D49" i="4"/>
  <c r="O19" i="5"/>
  <c r="N21" i="5"/>
  <c r="N49" i="4"/>
  <c r="N63" i="4" s="1"/>
  <c r="N65" i="4" s="1"/>
  <c r="I28" i="5"/>
  <c r="I37" i="5" s="1"/>
  <c r="I9" i="6" s="1"/>
  <c r="I11" i="6" s="1"/>
  <c r="Q19" i="5"/>
  <c r="G49" i="4"/>
  <c r="G63" i="4" s="1"/>
  <c r="G65" i="4" s="1"/>
  <c r="G112" i="4"/>
  <c r="G126" i="4" s="1"/>
  <c r="G128" i="4" s="1"/>
  <c r="B18" i="5"/>
  <c r="B46" i="4"/>
  <c r="D112" i="4"/>
  <c r="B12" i="5"/>
  <c r="M26" i="5"/>
  <c r="L26" i="5"/>
  <c r="I6" i="6"/>
  <c r="I8" i="6" s="1"/>
  <c r="G29" i="5"/>
  <c r="G31" i="5" s="1"/>
  <c r="B10" i="5"/>
  <c r="L112" i="4"/>
  <c r="L126" i="4" s="1"/>
  <c r="L128" i="4" s="1"/>
  <c r="L152" i="4" s="1"/>
  <c r="L19" i="5"/>
  <c r="H58" i="10"/>
  <c r="B28" i="4"/>
  <c r="M19" i="5"/>
  <c r="L21" i="5"/>
  <c r="L49" i="4"/>
  <c r="L63" i="4" s="1"/>
  <c r="L65" i="4" s="1"/>
  <c r="J26" i="4"/>
  <c r="J9" i="5"/>
  <c r="J89" i="4"/>
  <c r="J8" i="5"/>
  <c r="F50" i="13"/>
  <c r="F67" i="13" s="1"/>
  <c r="H41" i="13"/>
  <c r="I41" i="13" s="1"/>
  <c r="D40" i="16"/>
  <c r="D53" i="16" s="1"/>
  <c r="D54" i="16"/>
  <c r="E35" i="16"/>
  <c r="E40" i="16" s="1"/>
  <c r="D51" i="5"/>
  <c r="B51" i="5" s="1"/>
  <c r="D95" i="3"/>
  <c r="B106" i="4"/>
  <c r="P21" i="5"/>
  <c r="P49" i="4"/>
  <c r="P63" i="4" s="1"/>
  <c r="K89" i="4"/>
  <c r="K8" i="5"/>
  <c r="K19" i="5" s="1"/>
  <c r="F53" i="15"/>
  <c r="K27" i="5"/>
  <c r="K28" i="5" s="1"/>
  <c r="K37" i="5" s="1"/>
  <c r="K9" i="6" s="1"/>
  <c r="K11" i="6" s="1"/>
  <c r="E40" i="15"/>
  <c r="E66" i="10"/>
  <c r="H63" i="13"/>
  <c r="I63" i="13" s="1"/>
  <c r="E17" i="11"/>
  <c r="K49" i="11" s="1"/>
  <c r="H66" i="2"/>
  <c r="I66" i="2" s="1"/>
  <c r="C55" i="3" s="1"/>
  <c r="D55" i="3" s="1"/>
  <c r="C54" i="17"/>
  <c r="K56" i="12"/>
  <c r="I14" i="10"/>
  <c r="K61" i="10"/>
  <c r="E26" i="14"/>
  <c r="E39" i="14"/>
  <c r="E38" i="14" s="1"/>
  <c r="E37" i="14" s="1"/>
  <c r="D38" i="14"/>
  <c r="D37" i="14" s="1"/>
  <c r="F32" i="16"/>
  <c r="F53" i="16" s="1"/>
  <c r="D54" i="17"/>
  <c r="I39" i="12"/>
  <c r="I63" i="10"/>
  <c r="I65" i="10"/>
  <c r="I56" i="11"/>
  <c r="H41" i="10"/>
  <c r="G50" i="10"/>
  <c r="H50" i="10" s="1"/>
  <c r="E54" i="14"/>
  <c r="E53" i="14" s="1"/>
  <c r="E64" i="14" s="1"/>
  <c r="D53" i="14"/>
  <c r="D64" i="14" s="1"/>
  <c r="E14" i="14"/>
  <c r="E40" i="17"/>
  <c r="E53" i="17" s="1"/>
  <c r="E54" i="17"/>
  <c r="G54" i="17" s="1"/>
  <c r="E70" i="14"/>
  <c r="E72" i="14" s="1"/>
  <c r="D72" i="14"/>
  <c r="I40" i="10"/>
  <c r="F32" i="10"/>
  <c r="H32" i="10" s="1"/>
  <c r="I32" i="10" s="1"/>
  <c r="H28" i="10"/>
  <c r="H66" i="10"/>
  <c r="E17" i="13"/>
  <c r="E51" i="14"/>
  <c r="I27" i="5"/>
  <c r="E53" i="15"/>
  <c r="D40" i="17"/>
  <c r="D53" i="17" s="1"/>
  <c r="I46" i="12"/>
  <c r="I16" i="13"/>
  <c r="I23" i="13"/>
  <c r="I41" i="10"/>
  <c r="F58" i="12"/>
  <c r="F67" i="12" s="1"/>
  <c r="H66" i="12"/>
  <c r="I66" i="12" s="1"/>
  <c r="I32" i="12"/>
  <c r="K62" i="12"/>
  <c r="K61" i="12"/>
  <c r="I14" i="12"/>
  <c r="E16" i="14"/>
  <c r="E17" i="14" s="1"/>
  <c r="D17" i="14"/>
  <c r="D74" i="14" s="1"/>
  <c r="D40" i="15"/>
  <c r="D53" i="15" s="1"/>
  <c r="C58" i="12"/>
  <c r="C67" i="12" s="1"/>
  <c r="E54" i="15"/>
  <c r="G54" i="15" s="1"/>
  <c r="K66" i="12" l="1"/>
  <c r="I50" i="11"/>
  <c r="K66" i="11"/>
  <c r="H50" i="11"/>
  <c r="B32" i="5"/>
  <c r="I32" i="11"/>
  <c r="P65" i="4"/>
  <c r="E67" i="2"/>
  <c r="C80" i="2" s="1"/>
  <c r="N28" i="5"/>
  <c r="N37" i="5" s="1"/>
  <c r="N9" i="6" s="1"/>
  <c r="N11" i="6" s="1"/>
  <c r="N12" i="6" s="1"/>
  <c r="N13" i="6" s="1"/>
  <c r="B144" i="4"/>
  <c r="P128" i="4"/>
  <c r="P152" i="4" s="1"/>
  <c r="P28" i="5"/>
  <c r="P37" i="5" s="1"/>
  <c r="P9" i="6" s="1"/>
  <c r="P11" i="6" s="1"/>
  <c r="H50" i="13"/>
  <c r="I50" i="13" s="1"/>
  <c r="P12" i="6"/>
  <c r="N76" i="6" s="1"/>
  <c r="I28" i="11"/>
  <c r="K66" i="10"/>
  <c r="I50" i="10"/>
  <c r="G53" i="15"/>
  <c r="E54" i="16"/>
  <c r="G54" i="16" s="1"/>
  <c r="I14" i="13"/>
  <c r="Q28" i="5"/>
  <c r="Q37" i="5" s="1"/>
  <c r="Q9" i="6" s="1"/>
  <c r="Q11" i="6" s="1"/>
  <c r="K62" i="10"/>
  <c r="I58" i="10"/>
  <c r="F28" i="5"/>
  <c r="F37" i="5" s="1"/>
  <c r="F9" i="6" s="1"/>
  <c r="I28" i="10"/>
  <c r="B89" i="4"/>
  <c r="K49" i="10"/>
  <c r="K66" i="13"/>
  <c r="D67" i="13"/>
  <c r="E67" i="13" s="1"/>
  <c r="K56" i="10"/>
  <c r="H65" i="4"/>
  <c r="C67" i="10"/>
  <c r="E67" i="10" s="1"/>
  <c r="G67" i="10"/>
  <c r="H67" i="10" s="1"/>
  <c r="F67" i="2"/>
  <c r="H67" i="2" s="1"/>
  <c r="AC75" i="6"/>
  <c r="AD75" i="6" s="1"/>
  <c r="AE75" i="6" s="1"/>
  <c r="AF75" i="6" s="1"/>
  <c r="AG75" i="6" s="1"/>
  <c r="AH75" i="6" s="1"/>
  <c r="AI75" i="6" s="1"/>
  <c r="AJ75" i="6" s="1"/>
  <c r="AK75" i="6" s="1"/>
  <c r="AL75" i="6" s="1"/>
  <c r="AM75" i="6" s="1"/>
  <c r="AN75" i="6" s="1"/>
  <c r="AO75" i="6" s="1"/>
  <c r="K32" i="11"/>
  <c r="I28" i="13"/>
  <c r="K32" i="13"/>
  <c r="K61" i="13"/>
  <c r="J43" i="3"/>
  <c r="E50" i="2"/>
  <c r="K32" i="2" s="1"/>
  <c r="J19" i="3"/>
  <c r="J33" i="3"/>
  <c r="J20" i="3"/>
  <c r="J41" i="3"/>
  <c r="D35" i="3"/>
  <c r="J35" i="3" s="1"/>
  <c r="I69" i="2"/>
  <c r="B20" i="6" s="1"/>
  <c r="B23" i="6" s="1"/>
  <c r="I50" i="2"/>
  <c r="C39" i="3" s="1"/>
  <c r="K61" i="2"/>
  <c r="F72" i="3"/>
  <c r="F57" i="3"/>
  <c r="F74" i="3" s="1"/>
  <c r="I58" i="2"/>
  <c r="C47" i="3" s="1"/>
  <c r="D16" i="3"/>
  <c r="J16" i="3" s="1"/>
  <c r="K56" i="13"/>
  <c r="H67" i="13"/>
  <c r="G53" i="17"/>
  <c r="K49" i="12"/>
  <c r="I12" i="6"/>
  <c r="H28" i="5"/>
  <c r="H37" i="5" s="1"/>
  <c r="H9" i="6" s="1"/>
  <c r="H11" i="6" s="1"/>
  <c r="K49" i="2"/>
  <c r="I49" i="2"/>
  <c r="H128" i="4"/>
  <c r="H152" i="4" s="1"/>
  <c r="E67" i="11"/>
  <c r="K56" i="11"/>
  <c r="O65" i="4"/>
  <c r="E53" i="16"/>
  <c r="M28" i="5"/>
  <c r="M37" i="5" s="1"/>
  <c r="M9" i="6" s="1"/>
  <c r="M11" i="6" s="1"/>
  <c r="B22" i="5"/>
  <c r="E28" i="5"/>
  <c r="E37" i="5" s="1"/>
  <c r="E9" i="6" s="1"/>
  <c r="C57" i="3"/>
  <c r="D90" i="2"/>
  <c r="K62" i="13"/>
  <c r="B27" i="5"/>
  <c r="K49" i="13"/>
  <c r="I32" i="13"/>
  <c r="B25" i="5"/>
  <c r="B24" i="5"/>
  <c r="O126" i="4"/>
  <c r="O128" i="4" s="1"/>
  <c r="O152" i="4" s="1"/>
  <c r="G147" i="4"/>
  <c r="G148" i="4" s="1"/>
  <c r="G149" i="4" s="1"/>
  <c r="G43" i="5"/>
  <c r="G10" i="6"/>
  <c r="G14" i="6" s="1"/>
  <c r="B31" i="5"/>
  <c r="D43" i="14"/>
  <c r="D73" i="14" s="1"/>
  <c r="H67" i="11"/>
  <c r="E43" i="14"/>
  <c r="E73" i="14" s="1"/>
  <c r="I14" i="2"/>
  <c r="C13" i="3" s="1"/>
  <c r="D13" i="3" s="1"/>
  <c r="J13" i="3" s="1"/>
  <c r="J65" i="4"/>
  <c r="B118" i="4"/>
  <c r="D34" i="3"/>
  <c r="J34" i="3" s="1"/>
  <c r="I65" i="4"/>
  <c r="F6" i="6"/>
  <c r="F8" i="6" s="1"/>
  <c r="F39" i="5"/>
  <c r="I17" i="11"/>
  <c r="E58" i="12"/>
  <c r="E67" i="12"/>
  <c r="K61" i="11"/>
  <c r="G57" i="3"/>
  <c r="G72" i="3"/>
  <c r="B29" i="5"/>
  <c r="L28" i="5"/>
  <c r="L37" i="5" s="1"/>
  <c r="L9" i="6" s="1"/>
  <c r="L11" i="6" s="1"/>
  <c r="P39" i="5"/>
  <c r="D28" i="5"/>
  <c r="J19" i="5"/>
  <c r="M39" i="5"/>
  <c r="M6" i="6"/>
  <c r="M8" i="6" s="1"/>
  <c r="M12" i="6" s="1"/>
  <c r="D126" i="4"/>
  <c r="B112" i="4"/>
  <c r="Q6" i="6"/>
  <c r="Q39" i="5"/>
  <c r="P13" i="6"/>
  <c r="B21" i="5"/>
  <c r="E20" i="6"/>
  <c r="E21" i="6" s="1"/>
  <c r="K62" i="11"/>
  <c r="H6" i="6"/>
  <c r="H8" i="6" s="1"/>
  <c r="H12" i="6" s="1"/>
  <c r="H39" i="5"/>
  <c r="J128" i="4"/>
  <c r="J152" i="4" s="1"/>
  <c r="B26" i="5"/>
  <c r="E6" i="6"/>
  <c r="E8" i="6" s="1"/>
  <c r="B19" i="5"/>
  <c r="C84" i="2"/>
  <c r="C74" i="3"/>
  <c r="E74" i="14"/>
  <c r="K6" i="6"/>
  <c r="K8" i="6" s="1"/>
  <c r="K12" i="6" s="1"/>
  <c r="K39" i="5"/>
  <c r="D8" i="6"/>
  <c r="B21" i="6"/>
  <c r="B24" i="6" s="1"/>
  <c r="I17" i="13"/>
  <c r="H57" i="3"/>
  <c r="H72" i="3"/>
  <c r="I66" i="10"/>
  <c r="K128" i="4"/>
  <c r="K152" i="4" s="1"/>
  <c r="G53" i="16"/>
  <c r="I39" i="5"/>
  <c r="F128" i="4"/>
  <c r="G37" i="5"/>
  <c r="G76" i="6"/>
  <c r="G78" i="6" s="1"/>
  <c r="I13" i="6"/>
  <c r="D45" i="3"/>
  <c r="J45" i="3" s="1"/>
  <c r="L6" i="6"/>
  <c r="L8" i="6" s="1"/>
  <c r="O6" i="6"/>
  <c r="O8" i="6" s="1"/>
  <c r="B9" i="5"/>
  <c r="O37" i="5"/>
  <c r="O9" i="6" s="1"/>
  <c r="O11" i="6" s="1"/>
  <c r="H58" i="12"/>
  <c r="H67" i="12"/>
  <c r="B49" i="4"/>
  <c r="D63" i="4"/>
  <c r="B8" i="5"/>
  <c r="B26" i="4"/>
  <c r="F65" i="4"/>
  <c r="J28" i="5"/>
  <c r="J37" i="5" s="1"/>
  <c r="J9" i="6" s="1"/>
  <c r="J11" i="6" s="1"/>
  <c r="N39" i="5" l="1"/>
  <c r="L76" i="6"/>
  <c r="L78" i="6" s="1"/>
  <c r="K62" i="2"/>
  <c r="K66" i="2"/>
  <c r="K56" i="2"/>
  <c r="I67" i="11"/>
  <c r="I67" i="13"/>
  <c r="O12" i="6"/>
  <c r="E39" i="5"/>
  <c r="L39" i="5"/>
  <c r="L12" i="6"/>
  <c r="L13" i="6" s="1"/>
  <c r="I67" i="10"/>
  <c r="D47" i="3"/>
  <c r="J47" i="3" s="1"/>
  <c r="D10" i="6"/>
  <c r="D14" i="6" s="1"/>
  <c r="D147" i="4"/>
  <c r="D148" i="4" s="1"/>
  <c r="D149" i="4" s="1"/>
  <c r="D43" i="5"/>
  <c r="C83" i="2"/>
  <c r="C77" i="3" s="1"/>
  <c r="C58" i="3"/>
  <c r="C79" i="2"/>
  <c r="C73" i="3" s="1"/>
  <c r="I67" i="2"/>
  <c r="F43" i="5"/>
  <c r="F10" i="6"/>
  <c r="F147" i="4"/>
  <c r="F148" i="4" s="1"/>
  <c r="F149" i="4" s="1"/>
  <c r="M13" i="6"/>
  <c r="K76" i="6"/>
  <c r="K78" i="6" s="1"/>
  <c r="I67" i="12"/>
  <c r="H74" i="3"/>
  <c r="F76" i="6"/>
  <c r="F78" i="6" s="1"/>
  <c r="H13" i="6"/>
  <c r="I58" i="12"/>
  <c r="D65" i="4"/>
  <c r="B65" i="4" s="1"/>
  <c r="B63" i="4"/>
  <c r="O76" i="6"/>
  <c r="N78" i="6"/>
  <c r="J6" i="6"/>
  <c r="J39" i="5"/>
  <c r="I76" i="6"/>
  <c r="I78" i="6" s="1"/>
  <c r="K13" i="6"/>
  <c r="G9" i="6"/>
  <c r="G11" i="6" s="1"/>
  <c r="G12" i="6" s="1"/>
  <c r="G39" i="5"/>
  <c r="M76" i="6"/>
  <c r="M78" i="6" s="1"/>
  <c r="O13" i="6"/>
  <c r="E43" i="5"/>
  <c r="E147" i="4"/>
  <c r="E10" i="6"/>
  <c r="O39" i="5"/>
  <c r="D39" i="3"/>
  <c r="J39" i="3" s="1"/>
  <c r="O77" i="6"/>
  <c r="Q7" i="6" s="1"/>
  <c r="B7" i="6" s="1"/>
  <c r="G74" i="3"/>
  <c r="D57" i="3"/>
  <c r="G59" i="3" s="1"/>
  <c r="B28" i="5"/>
  <c r="D37" i="5"/>
  <c r="C83" i="3"/>
  <c r="D84" i="2"/>
  <c r="C78" i="3"/>
  <c r="B126" i="4"/>
  <c r="D128" i="4"/>
  <c r="J76" i="6" l="1"/>
  <c r="J78" i="6" s="1"/>
  <c r="Q8" i="6"/>
  <c r="Q12" i="6" s="1"/>
  <c r="Q13" i="6" s="1"/>
  <c r="D74" i="3"/>
  <c r="J74" i="3" s="1"/>
  <c r="F14" i="6"/>
  <c r="F11" i="6"/>
  <c r="F12" i="6" s="1"/>
  <c r="J57" i="3"/>
  <c r="I59" i="3"/>
  <c r="F59" i="3"/>
  <c r="O78" i="6"/>
  <c r="AC76" i="6"/>
  <c r="AM76" i="6"/>
  <c r="AB76" i="6"/>
  <c r="AD76" i="6"/>
  <c r="V76" i="6"/>
  <c r="T76" i="6"/>
  <c r="W76" i="6"/>
  <c r="AI76" i="6"/>
  <c r="AF76" i="6"/>
  <c r="AK76" i="6"/>
  <c r="U76" i="6"/>
  <c r="AN76" i="6"/>
  <c r="AH76" i="6"/>
  <c r="Z76" i="6"/>
  <c r="AG76" i="6"/>
  <c r="AO76" i="6"/>
  <c r="S76" i="6"/>
  <c r="AE76" i="6"/>
  <c r="R76" i="6"/>
  <c r="P76" i="6"/>
  <c r="X76" i="6"/>
  <c r="Q76" i="6"/>
  <c r="AA76" i="6"/>
  <c r="AJ76" i="6"/>
  <c r="Y76" i="6"/>
  <c r="AL76" i="6"/>
  <c r="D77" i="3"/>
  <c r="J77" i="3" s="1"/>
  <c r="B128" i="4"/>
  <c r="J8" i="6"/>
  <c r="B6" i="6"/>
  <c r="G78" i="3"/>
  <c r="G83" i="3" s="1"/>
  <c r="H59" i="3"/>
  <c r="E14" i="6"/>
  <c r="B10" i="6"/>
  <c r="E11" i="6"/>
  <c r="E12" i="6" s="1"/>
  <c r="E148" i="4"/>
  <c r="E149" i="4" s="1"/>
  <c r="B147" i="4"/>
  <c r="B148" i="4" s="1"/>
  <c r="B149" i="4" s="1"/>
  <c r="D73" i="3"/>
  <c r="J73" i="3" s="1"/>
  <c r="B37" i="5"/>
  <c r="D9" i="6"/>
  <c r="D39" i="5"/>
  <c r="B39" i="5" s="1"/>
  <c r="E76" i="6"/>
  <c r="E78" i="6" s="1"/>
  <c r="G13" i="6"/>
  <c r="C82" i="2"/>
  <c r="G76" i="3" s="1"/>
  <c r="G75" i="3" s="1"/>
  <c r="G85" i="3" s="1"/>
  <c r="C78" i="2"/>
  <c r="B22" i="6"/>
  <c r="B25" i="6" s="1"/>
  <c r="C56" i="3"/>
  <c r="F73" i="14"/>
  <c r="G73" i="14" s="1"/>
  <c r="B43" i="5"/>
  <c r="D58" i="3"/>
  <c r="J58" i="3" s="1"/>
  <c r="E46" i="5" l="1"/>
  <c r="G84" i="3"/>
  <c r="E45" i="5" s="1"/>
  <c r="E135" i="4"/>
  <c r="C72" i="3"/>
  <c r="C88" i="3"/>
  <c r="C81" i="2"/>
  <c r="D82" i="2"/>
  <c r="C76" i="3"/>
  <c r="J12" i="6"/>
  <c r="B8" i="6"/>
  <c r="F76" i="3"/>
  <c r="F78" i="3"/>
  <c r="E13" i="6"/>
  <c r="C76" i="6"/>
  <c r="C78" i="6" s="1"/>
  <c r="I78" i="3"/>
  <c r="I83" i="3" s="1"/>
  <c r="I76" i="3"/>
  <c r="I75" i="3" s="1"/>
  <c r="I85" i="3" s="1"/>
  <c r="E44" i="5"/>
  <c r="E134" i="4"/>
  <c r="E139" i="4" s="1"/>
  <c r="E150" i="4" s="1"/>
  <c r="E152" i="4" s="1"/>
  <c r="D56" i="3"/>
  <c r="J56" i="3" s="1"/>
  <c r="B9" i="6"/>
  <c r="D11" i="6"/>
  <c r="B14" i="6"/>
  <c r="H78" i="3"/>
  <c r="H83" i="3" s="1"/>
  <c r="H76" i="3"/>
  <c r="H75" i="3" s="1"/>
  <c r="H85" i="3" s="1"/>
  <c r="F13" i="6"/>
  <c r="D76" i="6"/>
  <c r="D78" i="6" s="1"/>
  <c r="G88" i="3" l="1"/>
  <c r="G89" i="3" s="1"/>
  <c r="B11" i="6"/>
  <c r="D12" i="6"/>
  <c r="J13" i="6"/>
  <c r="H76" i="6"/>
  <c r="H78" i="6" s="1"/>
  <c r="G135" i="4"/>
  <c r="I84" i="3"/>
  <c r="G45" i="5" s="1"/>
  <c r="G46" i="5"/>
  <c r="G134" i="4"/>
  <c r="G139" i="4" s="1"/>
  <c r="G150" i="4" s="1"/>
  <c r="G152" i="4" s="1"/>
  <c r="G44" i="5"/>
  <c r="C75" i="3"/>
  <c r="C84" i="3"/>
  <c r="C89" i="3"/>
  <c r="F135" i="4"/>
  <c r="F46" i="5"/>
  <c r="H84" i="3"/>
  <c r="F45" i="5" s="1"/>
  <c r="F75" i="3"/>
  <c r="D76" i="3"/>
  <c r="J76" i="3" s="1"/>
  <c r="D78" i="3"/>
  <c r="J78" i="3" s="1"/>
  <c r="F83" i="3"/>
  <c r="D72" i="3"/>
  <c r="J72" i="3" s="1"/>
  <c r="F44" i="5"/>
  <c r="F134" i="4"/>
  <c r="F139" i="4" s="1"/>
  <c r="F150" i="4" s="1"/>
  <c r="F152" i="4" s="1"/>
  <c r="I88" i="3" l="1"/>
  <c r="I89" i="3" s="1"/>
  <c r="D134" i="4"/>
  <c r="D83" i="3"/>
  <c r="J83" i="3" s="1"/>
  <c r="D44" i="5"/>
  <c r="B44" i="5" s="1"/>
  <c r="H88" i="3"/>
  <c r="H89" i="3" s="1"/>
  <c r="D75" i="3"/>
  <c r="J75" i="3" s="1"/>
  <c r="F85" i="3"/>
  <c r="B76" i="6"/>
  <c r="B78" i="6" s="1"/>
  <c r="B12" i="6"/>
  <c r="D13" i="6"/>
  <c r="B13" i="6" s="1"/>
  <c r="B134" i="4" l="1"/>
  <c r="B139" i="4" s="1"/>
  <c r="B150" i="4" s="1"/>
  <c r="B152" i="4" s="1"/>
  <c r="D139" i="4"/>
  <c r="D150" i="4" s="1"/>
  <c r="D152" i="4" s="1"/>
  <c r="D154" i="4" s="1"/>
  <c r="E153" i="4" s="1"/>
  <c r="E154" i="4" s="1"/>
  <c r="F153" i="4" s="1"/>
  <c r="F154" i="4" s="1"/>
  <c r="G153" i="4" s="1"/>
  <c r="G154" i="4" s="1"/>
  <c r="H153" i="4" s="1"/>
  <c r="H154" i="4" s="1"/>
  <c r="I153" i="4" s="1"/>
  <c r="I154" i="4" s="1"/>
  <c r="J153" i="4" s="1"/>
  <c r="J154" i="4" s="1"/>
  <c r="K153" i="4" s="1"/>
  <c r="K154" i="4" s="1"/>
  <c r="L153" i="4" s="1"/>
  <c r="L154" i="4" s="1"/>
  <c r="M153" i="4" s="1"/>
  <c r="M154" i="4" s="1"/>
  <c r="N153" i="4" s="1"/>
  <c r="N154" i="4" s="1"/>
  <c r="O153" i="4" s="1"/>
  <c r="O154" i="4" s="1"/>
  <c r="P153" i="4" s="1"/>
  <c r="P154" i="4" s="1"/>
  <c r="Q153" i="4" s="1"/>
  <c r="Q154" i="4" s="1"/>
  <c r="F84" i="3"/>
  <c r="D85" i="3"/>
  <c r="D46" i="5"/>
  <c r="B46" i="5" s="1"/>
  <c r="D135" i="4"/>
  <c r="B135" i="4" s="1"/>
  <c r="D45" i="5" l="1"/>
  <c r="B45" i="5" s="1"/>
  <c r="D84" i="3"/>
  <c r="J84" i="3" s="1"/>
  <c r="F88" i="3"/>
  <c r="D88" i="3" l="1"/>
  <c r="D89" i="3" s="1"/>
  <c r="F89" i="3"/>
</calcChain>
</file>

<file path=xl/sharedStrings.xml><?xml version="1.0" encoding="utf-8"?>
<sst xmlns="http://schemas.openxmlformats.org/spreadsheetml/2006/main" count="1832" uniqueCount="475">
  <si>
    <t>BENEFICIARI:</t>
  </si>
  <si>
    <t>Macheta se va completa de către lider-ul de proiect (în cazul unui solicitant de tip parteneriat)</t>
  </si>
  <si>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</si>
  <si>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</si>
  <si>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Datele previzionate se fundamenteaza in valori REALE (in preturi CONSTANTE, fara a lua in calcul impactul inflatiei)</t>
  </si>
  <si>
    <t>Orizontul de timp pentru care sunt realizate previziunile financiare  este de 14 ani (implementare+operare)</t>
  </si>
  <si>
    <t>Modelul contine urmatoarele foi de calcul:</t>
  </si>
  <si>
    <t>Date de intrare:</t>
  </si>
  <si>
    <t>Buget cerere</t>
  </si>
  <si>
    <t xml:space="preserve"> Investitie</t>
  </si>
  <si>
    <t xml:space="preserve"> ==&gt; se introduc date aferente costurilor investitionale pentru perioada de implementare, date privind finantarii acestora si date privind rambursarea creditului (daca este cazul)</t>
  </si>
  <si>
    <t>Proiectii financiare_V,Ch act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</si>
  <si>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</si>
  <si>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==&gt; se fundamenteaza valoarea reziduala a proiectului de investitie</t>
  </si>
  <si>
    <t>Rentabilitate investitie</t>
  </si>
  <si>
    <t xml:space="preserve"> ==&gt; se determina indicatorii de performanta a proiectului de investitie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</si>
  <si>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</si>
  <si>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</si>
  <si>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</si>
  <si>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>4 Risc beneficiar</t>
  </si>
  <si>
    <t xml:space="preserve"> ==&gt; sunt calculati indicatorii care semnaleaza situatia de "dificultate" a beneficiarului
este folosit un cod de culori - rosu pentru semn dificultate; verde pentru lipsa semn dificultate
Obs: calcule automate; repere pentru fiecare indicator</t>
  </si>
  <si>
    <r>
      <t xml:space="preserve">Datele se introduc </t>
    </r>
    <r>
      <rPr>
        <b/>
        <u/>
        <sz val="12"/>
        <color indexed="8"/>
        <rFont val="Times New Roman"/>
        <family val="1"/>
        <charset val="238"/>
      </rPr>
      <t>numai</t>
    </r>
    <r>
      <rPr>
        <b/>
        <sz val="12"/>
        <color indexed="8"/>
        <rFont val="Times New Roman"/>
        <family val="1"/>
        <charset val="238"/>
      </rPr>
      <t xml:space="preserve"> in celulele marcate cu gri;  datele se introduc in LEI.</t>
    </r>
  </si>
  <si>
    <t>A nu se modifica formulele de calcul - acestea sunt calculate automat in urma introducerii datelor de intrare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</si>
  <si>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</si>
  <si>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</si>
  <si>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</si>
  <si>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</si>
  <si>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</si>
  <si>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</si>
  <si>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</si>
  <si>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</si>
  <si>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eligibila</t>
  </si>
  <si>
    <t>TVA ne-eligibilă</t>
  </si>
  <si>
    <t>5=3+4</t>
  </si>
  <si>
    <t>8 = 6+7</t>
  </si>
  <si>
    <t>9=5 + 8</t>
  </si>
  <si>
    <t>1.1.</t>
  </si>
  <si>
    <t>Amenajarea terenului</t>
  </si>
  <si>
    <t>1.2.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</si>
  <si>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</si>
  <si>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</si>
  <si>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</si>
  <si>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</si>
  <si>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</si>
  <si>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</si>
  <si>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</si>
  <si>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</si>
  <si>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</si>
  <si>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3.2</t>
  </si>
  <si>
    <t>3.3</t>
  </si>
  <si>
    <t>3.4</t>
  </si>
  <si>
    <t>3.5</t>
  </si>
  <si>
    <t> TOTAL CAPITOL 3</t>
  </si>
  <si>
    <t>CAPITOLUL 4 Cheltuieli pentru investiţia de bază</t>
  </si>
  <si>
    <t>4.1</t>
  </si>
  <si>
    <t>Construcţii şi instalaţii</t>
  </si>
  <si>
    <t>4.2</t>
  </si>
  <si>
    <t>4.3</t>
  </si>
  <si>
    <t>Active necorporale</t>
  </si>
  <si>
    <t>TOTAL CAPITOL 4</t>
  </si>
  <si>
    <t>5</t>
  </si>
  <si>
    <t>CAPITOLUL 5   Alte cheltuieli</t>
  </si>
  <si>
    <t>5.1.</t>
  </si>
  <si>
    <t>Organizare de șantier</t>
  </si>
  <si>
    <t>5.1.1</t>
  </si>
  <si>
    <t>Lucrari de constructii si instalatii aferente organizarii de santier</t>
  </si>
  <si>
    <t>5.1.2</t>
  </si>
  <si>
    <t>Cheltuieli conexe organizării de şantier</t>
  </si>
  <si>
    <t>5.3</t>
  </si>
  <si>
    <t>Cheltuieli diverse și neprevăzute</t>
  </si>
  <si>
    <t>TOTAL CAPITOL 5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</si>
  <si>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</si>
  <si>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</si>
  <si>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</si>
  <si>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</si>
  <si>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</si>
  <si>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</si>
  <si>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</si>
  <si>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</si>
  <si>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</si>
  <si>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</si>
  <si>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</si>
  <si>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</si>
  <si>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</si>
  <si>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</si>
  <si>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</si>
  <si>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Categorie Solicitant</t>
  </si>
  <si>
    <t>Valoare totală ELIGIBILA aferenta categoriei de solicitanti</t>
  </si>
  <si>
    <t>Total eligibil cerere de finantare</t>
  </si>
  <si>
    <t>Solicitant din categoria Autorităţi şi instituţii publice locale, inclusiv Solicitanți - Membrii al unui parteneriat între acestea</t>
  </si>
  <si>
    <t>Solicitant din categoria Autorităţi publice centrale,  inclusiv Solicitanți - Membrii al unui parteneriat între acestea</t>
  </si>
  <si>
    <t>Total</t>
  </si>
  <si>
    <t>CHELTUIELI INVESTITIONALE TOTALE</t>
  </si>
  <si>
    <t>RON</t>
  </si>
  <si>
    <t>total</t>
  </si>
  <si>
    <t xml:space="preserve">total </t>
  </si>
  <si>
    <t>pre-
implementare</t>
  </si>
  <si>
    <t>Implementare</t>
  </si>
  <si>
    <t>an</t>
  </si>
  <si>
    <t>buget cerere</t>
  </si>
  <si>
    <t>calculat</t>
  </si>
  <si>
    <t>an 0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</si>
  <si>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</si>
  <si>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</si>
  <si>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</si>
  <si>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</si>
  <si>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</si>
  <si>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</si>
  <si>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</si>
  <si>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</si>
  <si>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t>CONTRIBUTIE PROPRIE, din care:</t>
  </si>
  <si>
    <t>Surse proprii</t>
  </si>
  <si>
    <t>Contributie publica (veniturile nete actualizate, pentru proiecte generatoare de venit)</t>
  </si>
  <si>
    <t>Imprumuturi bancare (surse imprumutate)</t>
  </si>
  <si>
    <t>Total resurse</t>
  </si>
  <si>
    <t>ACOPERIRE INVESTITIE</t>
  </si>
  <si>
    <t>RAMBURSARE CREDIT
se va completa cu informatii obtinute de la banca finantatoare</t>
  </si>
  <si>
    <t>Imprumuturi bancare</t>
  </si>
  <si>
    <t>Rambursare imprumut bancar</t>
  </si>
  <si>
    <t xml:space="preserve">Dobanzi </t>
  </si>
  <si>
    <t>Rambursare imprumut (incl.dobanzi)</t>
  </si>
  <si>
    <r>
      <t xml:space="preserve">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fără investiție</t>
    </r>
    <r>
      <rPr>
        <b/>
        <sz val="12"/>
        <color theme="1"/>
        <rFont val="Times New Roman"/>
        <family val="1"/>
      </rPr>
      <t>. 
Dacă activitatea nu există în entitate (proiectul dezvoltă o activitate nouă) acest tabel nu se mai completează.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</si>
  <si>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</si>
  <si>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</si>
  <si>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</si>
  <si>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 -</t>
  </si>
  <si>
    <t xml:space="preserve">Venituri din prestari servicii </t>
  </si>
  <si>
    <t xml:space="preserve">    cantitatea  de servicii </t>
  </si>
  <si>
    <t xml:space="preserve">    tariful / unitatea de măsură specifică</t>
  </si>
  <si>
    <t xml:space="preserve">    cantitate marfuri</t>
  </si>
  <si>
    <t xml:space="preserve">Venituri din inchiriere de spatii </t>
  </si>
  <si>
    <t xml:space="preserve">    suprafata (mp)</t>
  </si>
  <si>
    <t xml:space="preserve">    chirie / mp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</si>
  <si>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</si>
  <si>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</si>
  <si>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</si>
  <si>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</si>
  <si>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</si>
  <si>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</si>
  <si>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</si>
  <si>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    Suprafata  terenului adiacent disponibil</t>
  </si>
  <si>
    <t xml:space="preserve">    Venit anual /mp suprafata concesionata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</si>
  <si>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</si>
  <si>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</si>
  <si>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</si>
  <si>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</si>
  <si>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    consum de materii prime </t>
  </si>
  <si>
    <t xml:space="preserve">    pret unitar materii prime</t>
  </si>
  <si>
    <t xml:space="preserve">    consum de materiale consumabile</t>
  </si>
  <si>
    <t xml:space="preserve">    pret unitar materiale consumabile</t>
  </si>
  <si>
    <t xml:space="preserve">Cheltuieli privind marfurile </t>
  </si>
  <si>
    <t xml:space="preserve">    pret unitar marfuri</t>
  </si>
  <si>
    <t>Alte cheltuieli materiale (inclusiv cheltuieli cu prestatii externe)</t>
  </si>
  <si>
    <t>Cheltuieli cu energia termica</t>
  </si>
  <si>
    <t xml:space="preserve">    cantitatea consumatã (unitãți de mãsurã specifice)</t>
  </si>
  <si>
    <t xml:space="preserve">    tariful de furnizare unitar</t>
  </si>
  <si>
    <t>Cheltuieli cu energia electrica</t>
  </si>
  <si>
    <t>Cheltuieli cu apa</t>
  </si>
  <si>
    <t>Alte cheltuieli din afara (cu utilitati)</t>
  </si>
  <si>
    <t>Total cheltuieli materiale</t>
  </si>
  <si>
    <t>Cheltuieli cu personalul angajat</t>
  </si>
  <si>
    <t xml:space="preserve">    număr de angajați</t>
  </si>
  <si>
    <t xml:space="preserve">    salariul de bază prognozat/luna</t>
  </si>
  <si>
    <t xml:space="preserve">    numar de luni / an </t>
  </si>
  <si>
    <t>Cheltuieli cu asigurarile si protectia sociala</t>
  </si>
  <si>
    <t>Cheltuieli de personal</t>
  </si>
  <si>
    <t>Cheltuieli de intretinere si reparatii capitale</t>
  </si>
  <si>
    <t xml:space="preserve">    cantitatea necesară de servicii mentenanța</t>
  </si>
  <si>
    <t>Cheltuieli generale de administratie</t>
  </si>
  <si>
    <t>Alte cheltuieli operationale</t>
  </si>
  <si>
    <t>Total cheltuieli operationale</t>
  </si>
  <si>
    <t xml:space="preserve">Cheltuieli privind dobanzile </t>
  </si>
  <si>
    <t>Flux de numerar operational</t>
  </si>
  <si>
    <r>
      <t xml:space="preserve">Observatie: 
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cu investiția</t>
    </r>
    <r>
      <rPr>
        <b/>
        <sz val="12"/>
        <color theme="1"/>
        <rFont val="Times New Roman"/>
        <family val="1"/>
      </rPr>
      <t>. 
Perioada de implementare a investiției poate fi de max. 4 ani. 
Pe perioada de implementare se poate presupune că veniturile și cheltuielile sunt egale cu varianta FĂRĂ PROIECT (daca proiectul nu poate genera venituri si cheltuieli suplimentare in aceasta perioada)</t>
    </r>
  </si>
  <si>
    <t>FUNDAMENTAREA VENITURILOR SI CHELTUIELILOR GENERATE DE PROIECT</t>
  </si>
  <si>
    <t>Venituri, Cheltuieli aferente activitatii corespunzatoare proiectului de investitie CU investitie / an</t>
  </si>
  <si>
    <t>Venituri din inchiriere de spatii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</si>
  <si>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</si>
  <si>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</si>
  <si>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</si>
  <si>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</si>
  <si>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</si>
  <si>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</si>
  <si>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</si>
  <si>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</si>
  <si>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</si>
  <si>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</si>
  <si>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</si>
  <si>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</si>
  <si>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</si>
  <si>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</si>
  <si>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</si>
  <si>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</si>
  <si>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</si>
  <si>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</si>
  <si>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</si>
  <si>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Proiectii financiare  marginale (aferente proiectului de investitie)</t>
  </si>
  <si>
    <t>Venituri, Cheltuieli / an</t>
  </si>
  <si>
    <t>Cheltuieli privind dobanzile (exclusiv cele pentru proiectul de investitie)</t>
  </si>
  <si>
    <t>lei</t>
  </si>
  <si>
    <t>In acest tabel sunt inregistrate incasarile si platile aferente activitatilor de exploatare si de investitii generate exclusiv de proiectul de investitie</t>
  </si>
  <si>
    <t>rata de actualizare</t>
  </si>
  <si>
    <t>perioada</t>
  </si>
  <si>
    <t>Total incasari de exploatare (operationale)*</t>
  </si>
  <si>
    <t>Valoare reziduala**</t>
  </si>
  <si>
    <t>Incasari totale</t>
  </si>
  <si>
    <t>Total plati de exploatare (operationale)</t>
  </si>
  <si>
    <t>Investitie</t>
  </si>
  <si>
    <t>Plati totale</t>
  </si>
  <si>
    <t>Flux de numerar net</t>
  </si>
  <si>
    <t>Flux de numerar net actualizat</t>
  </si>
  <si>
    <t>Investitie initiala totala actualizata</t>
  </si>
  <si>
    <t>* Total incasari de exploatare (operationale) reprezinta venituri direct generate de implementarea proiectului. Prin urmare, aceste fluxuri exclud veniturile din alocatiile bugetare si alte elemente care reprezinta o potentiala sursa de finantare pentru cheltuielile operationale.</t>
  </si>
  <si>
    <t xml:space="preserve">** Valoare reziduala se va completa in ultimul an de previziune. A se vedea modelul de mai jos. 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</si>
  <si>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</si>
  <si>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</si>
  <si>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</si>
  <si>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</si>
  <si>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</si>
  <si>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</si>
  <si>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</si>
  <si>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</si>
  <si>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</si>
  <si>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</si>
  <si>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</si>
  <si>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</si>
  <si>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</si>
  <si>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</si>
  <si>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</si>
  <si>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</si>
  <si>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</si>
  <si>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</si>
  <si>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</si>
  <si>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</si>
  <si>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</si>
  <si>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</si>
  <si>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</si>
  <si>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</si>
  <si>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</si>
  <si>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</si>
  <si>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</si>
  <si>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</si>
  <si>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</si>
  <si>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</si>
  <si>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</si>
  <si>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</si>
  <si>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</si>
  <si>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</si>
  <si>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</si>
  <si>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</si>
  <si>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</si>
  <si>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</si>
  <si>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</si>
  <si>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</si>
  <si>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</si>
  <si>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</si>
  <si>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(ron)</t>
  </si>
  <si>
    <t>Proiectii financiare_marginale</t>
  </si>
  <si>
    <t>1.  BUGETUL CERERII DE FINANTARE</t>
  </si>
  <si>
    <t>IMPLEMENTARE SI OPERARE</t>
  </si>
  <si>
    <t>3.c FLUXURI DE NUMERAR DIN ACTIVITATILE DE INVESTITIE SI FINANTARE</t>
  </si>
  <si>
    <t>  SURSE DE FINANŢARE A PROIECTULUI</t>
  </si>
  <si>
    <t>Investitiile in cladirile publice se vor implementa atat in mediul urban, cat si in mediul rural</t>
  </si>
  <si>
    <t>CAPITOL 1 Cheltuieli pentru obținerea si amenajarea terenului</t>
  </si>
  <si>
    <t>1.3.</t>
  </si>
  <si>
    <t>1.4.</t>
  </si>
  <si>
    <t>Obtinerea terenului</t>
  </si>
  <si>
    <t>Studii  (Studii de teren; Raport privind impactul asupra mediului; Alte studii specifice)</t>
  </si>
  <si>
    <t>Documentații-suport si cheltuieli pentru obținere de avize, acorduri si autorizații</t>
  </si>
  <si>
    <t>3.6</t>
  </si>
  <si>
    <t>4.6</t>
  </si>
  <si>
    <t>4.5</t>
  </si>
  <si>
    <t>Dotări</t>
  </si>
  <si>
    <t>Montaj utilaje, echipamente tehnologice și funcționale</t>
  </si>
  <si>
    <t>4.4</t>
  </si>
  <si>
    <t>5.2</t>
  </si>
  <si>
    <t>Utilaje, echipamente tehnologice şi funcționale care necesită montaj</t>
  </si>
  <si>
    <t xml:space="preserve">Utilaje, echipamente tehnologice şi funcționale care nu necesită montaj </t>
  </si>
  <si>
    <t>( se vor adauga linii si se vor completa conform activitatilorspecifice)</t>
  </si>
  <si>
    <t>( se vor adauga linii si se vor completa conform activitatilor specifice)</t>
  </si>
  <si>
    <t xml:space="preserve"> ==&gt; sunt preluate marimile previzionate ale veniturilor si cheltuielilor operationale, pentru perioadele de implementare si operare, considerand situatia institutiei publice FARA si CU proiectul de investitii</t>
  </si>
  <si>
    <t xml:space="preserve">Cheltuieli pentru relocarea/protecția utilităților (devieri reţele de utilităţi din amplasament) </t>
  </si>
  <si>
    <t xml:space="preserve">Expertiză tehnică </t>
  </si>
  <si>
    <t xml:space="preserve">Certificarea performanței energetice și auditul energetic al clădirilor </t>
  </si>
  <si>
    <t>Proiectare</t>
  </si>
  <si>
    <t xml:space="preserve">Organizarea procedurilor de achiziție </t>
  </si>
  <si>
    <t>3.7</t>
  </si>
  <si>
    <t xml:space="preserve">Consultanţă </t>
  </si>
  <si>
    <t>3.7.1</t>
  </si>
  <si>
    <t>3.7.2</t>
  </si>
  <si>
    <t xml:space="preserve"> Managementul de proiect pentru obiectivul de investiţii</t>
  </si>
  <si>
    <t xml:space="preserve">Audit financiar </t>
  </si>
  <si>
    <t>3.8</t>
  </si>
  <si>
    <t>3.8.1</t>
  </si>
  <si>
    <t>3.8.2</t>
  </si>
  <si>
    <t>Asistenţă tehnică</t>
  </si>
  <si>
    <t xml:space="preserve">Asistenta tehnică din partea proiectantului </t>
  </si>
  <si>
    <t>Dirigenție de șantier, asigurată de personal tehnic de specialitate, autorizat</t>
  </si>
  <si>
    <t>5.4</t>
  </si>
  <si>
    <t>Cheltuieli pentru informare şi publicitate</t>
  </si>
  <si>
    <t>Beneficiarul va realiza proiectia financiara privind implementarea investitiei  pe numarul de ani pt care gandeste proiectul, NU este obligatorie completarea pentru toti anii.</t>
  </si>
  <si>
    <t>Suprafata utila incalzita constructie (mp)</t>
  </si>
  <si>
    <t>Suprafata utila incalzita cladire (mp)</t>
  </si>
  <si>
    <t xml:space="preserve"> ==&gt; se determina costul investitie de baza / mp suprafata utila incalzita</t>
  </si>
  <si>
    <t>Valoare C+M</t>
  </si>
  <si>
    <t>Cost C+M/mp supr utila incalzita</t>
  </si>
  <si>
    <t>Valoare chelt investitie de baza (Cap 4)</t>
  </si>
  <si>
    <t>Cost investitie de baza/mp supr utila incalzita</t>
  </si>
  <si>
    <t>Valoare investitie totala</t>
  </si>
  <si>
    <t>Cost investitie totala/mp suprafata utila incalzita</t>
  </si>
  <si>
    <t>PROGRAMUL REGIONAL SUD EST 2021-2027
Obiectiv de politică 2 “O Europă mai verde”
Prioritatea 2 „O regiune cu comunitati prietenoase cu mediul”
Obiectiv Specific 2.1 - Promovarea eficienței energetice și reducerea emisiilor de gaze cu efect de seră 
Actiunea 2.1 Îmbunătățirea eficienței energetice a clădirilor publice (inclusiv a celor cu statut de monument istoric) și a cladirilor rezidențiale în funcție de potențialul de reducere a consumului, respectiv reducerea emisiilor de carbon, inclusiv consolidarea acestora în funcție de riscurile identificate (inclusiv seismice)
Operatiunea B: Sprijinirea eficienței energetice în clădiri publice, inclusiv a celor cu statut de monument istoric</t>
  </si>
  <si>
    <t>TIPUL DE SOLICITANT</t>
  </si>
  <si>
    <r>
      <t xml:space="preserve">Datele se introduc </t>
    </r>
    <r>
      <rPr>
        <b/>
        <u/>
        <sz val="12"/>
        <color indexed="8"/>
        <rFont val="Times New Roman"/>
        <family val="1"/>
      </rPr>
      <t>numai</t>
    </r>
    <r>
      <rPr>
        <b/>
        <sz val="12"/>
        <color indexed="8"/>
        <rFont val="Times New Roman"/>
        <family val="1"/>
      </rPr>
      <t xml:space="preserve"> in celulele marcate cu gri;  datele se introduc in LEI.</t>
    </r>
  </si>
  <si>
    <t>Total cheltuieli investitia de baza ACTIVITATI TIP I</t>
  </si>
  <si>
    <t xml:space="preserve">ACTIVITATI TIP  I </t>
  </si>
  <si>
    <t>ACTIVITATI TIP II ( AUXILIARE)</t>
  </si>
  <si>
    <t>din care C+M ( 1.2 + 1.3 + 1.4 + 2 + 4.1 + 4.2 + 5.1.1)</t>
  </si>
  <si>
    <t xml:space="preserve">valoare investitie =cap 1+  2+  4 -  4.5 - 4.6 +  5 -  5.2 </t>
  </si>
  <si>
    <t>TIP cheltuiala</t>
  </si>
  <si>
    <t>Directa</t>
  </si>
  <si>
    <t>Indirecta</t>
  </si>
  <si>
    <t xml:space="preserve">Notă 3.  Solicitantul are obligația de a evidenția cheltuielile aferente actiunilor auxiliare într-un deviz pe obiect distinct. 
</t>
  </si>
  <si>
    <t>Deviz general</t>
  </si>
  <si>
    <t>Nr. crt.</t>
  </si>
  <si>
    <t>Denumirea capitolelor şi subcapitolelor de cheltuieli</t>
  </si>
  <si>
    <t>Valoare fără TVA</t>
  </si>
  <si>
    <t>TVA</t>
  </si>
  <si>
    <t>Valoare cu TVA</t>
  </si>
  <si>
    <t>Valori  conform Buget</t>
  </si>
  <si>
    <t>Diferente fata de buget</t>
  </si>
  <si>
    <t>CAPITOLUL 1 Cheltuieli pentru obţinerea şi amenajarea terenului</t>
  </si>
  <si>
    <t>Obţinerea terenului</t>
  </si>
  <si>
    <t>Amenajări pentru protecţia mediului şi aducerea terenului la starea iniţială</t>
  </si>
  <si>
    <t>Cheltuieli pentru relocarea/protecţia utilităţilor</t>
  </si>
  <si>
    <t>Total capitol 1</t>
  </si>
  <si>
    <t>CAPITOLUL 2 Cheltuieli pentru asigurarea utilităţilor necesare obiectivului de investiţii</t>
  </si>
  <si>
    <t>Total capitol 2</t>
  </si>
  <si>
    <t>CAPITOLUL 3 Cheltuieli pentru proiectare şi asistenţă tehnică</t>
  </si>
  <si>
    <t>Studii</t>
  </si>
  <si>
    <t>3.1.1.</t>
  </si>
  <si>
    <t xml:space="preserve"> Studii de teren</t>
  </si>
  <si>
    <t>3.1.2.</t>
  </si>
  <si>
    <t xml:space="preserve"> Raport privind impactul asupra mediului</t>
  </si>
  <si>
    <t xml:space="preserve">3.1.3. </t>
  </si>
  <si>
    <t>Alte studii specifice</t>
  </si>
  <si>
    <t>Documentaţii-suport şi cheltuieli pentru obţinerea de avize,
acorduri şi autorizaţii</t>
  </si>
  <si>
    <t>Expertizare tehnică</t>
  </si>
  <si>
    <t>Certificarea performanţei energetice şi auditul energetic al clădirilor</t>
  </si>
  <si>
    <t xml:space="preserve">3.5.1. </t>
  </si>
  <si>
    <t>Temă de proiectare</t>
  </si>
  <si>
    <t>3.5.2.</t>
  </si>
  <si>
    <t xml:space="preserve"> Studiu de prefezabilitate</t>
  </si>
  <si>
    <t>3.5.3.</t>
  </si>
  <si>
    <t>3.5.4</t>
  </si>
  <si>
    <t>3.5.5.</t>
  </si>
  <si>
    <t>3.5.6.</t>
  </si>
  <si>
    <t xml:space="preserve"> Proiect tehnic şi detalii de execuţie</t>
  </si>
  <si>
    <t>Organizarea procedurilor de achiziţie</t>
  </si>
  <si>
    <t>Consultanţă</t>
  </si>
  <si>
    <t>Managementul de proiect pentru obiectivul de investiţii</t>
  </si>
  <si>
    <t xml:space="preserve">3.7.2. </t>
  </si>
  <si>
    <t>Auditul financiar</t>
  </si>
  <si>
    <t>3.8.1.</t>
  </si>
  <si>
    <t xml:space="preserve"> Asistenţă tehnică din partea proiectantului</t>
  </si>
  <si>
    <t>3.8.1.1.</t>
  </si>
  <si>
    <t xml:space="preserve"> pe perioada de execuţie a lucrărilor</t>
  </si>
  <si>
    <t>3.8.1.2.</t>
  </si>
  <si>
    <t xml:space="preserve">3.8.2. </t>
  </si>
  <si>
    <t>Dirigenţie de şantier</t>
  </si>
  <si>
    <t>Total capitol 3</t>
  </si>
  <si>
    <t>Montaj utilaje, echipamente tehnologice şi funcţionale</t>
  </si>
  <si>
    <t>Utilaje, echipamente tehnologice şi funcţionale care necesită montaj</t>
  </si>
  <si>
    <t>Utilaje, echipamente tehnologice şi funcţionale care nu necesită
montaj şi echipamente de transport</t>
  </si>
  <si>
    <t>Total capitol 4</t>
  </si>
  <si>
    <t>CAPITOLUL 5 Alte cheltuieli</t>
  </si>
  <si>
    <t>Organizare de şantier</t>
  </si>
  <si>
    <t>5.1.1.</t>
  </si>
  <si>
    <t xml:space="preserve">5.1.2. </t>
  </si>
  <si>
    <t>Cheltuieli conexe organizării şantierului</t>
  </si>
  <si>
    <t>Comisioane, cote, taxe, costul creditului</t>
  </si>
  <si>
    <t>5.2.2.</t>
  </si>
  <si>
    <t xml:space="preserve"> Cota aferentă ISC pentru controlul calităţii lucrărilor de
construcţii</t>
  </si>
  <si>
    <t>5.2.3.</t>
  </si>
  <si>
    <t>5.2.4.</t>
  </si>
  <si>
    <t xml:space="preserve"> Cota aferentă Casei Sociale a Constructorilor - CSC</t>
  </si>
  <si>
    <t xml:space="preserve">5.2.5. </t>
  </si>
  <si>
    <t>Taxe pentru acorduri, avize conforme şi autorizaţia de
construire/desfiinţare</t>
  </si>
  <si>
    <t>Cheltuieli diverse şi neprevăzute</t>
  </si>
  <si>
    <t>Total capitol 5</t>
  </si>
  <si>
    <t>CAPITOLUL 6 Cheltuieli pentru probe tehnologice şi teste</t>
  </si>
  <si>
    <t>Pregătirea personalului de exploatare</t>
  </si>
  <si>
    <t>Probe tehnologice şi teste</t>
  </si>
  <si>
    <t>Total capitol 6</t>
  </si>
  <si>
    <t>din care: C + M (1.2 + 1.3 +1.4 + 2 + 4.1 + 4.2 + 5.1.1)</t>
  </si>
  <si>
    <t>6. Determinarea indicatorilor de performanta financiara a proiectului</t>
  </si>
  <si>
    <t>5. Model de proiecții financiare beneficiar</t>
  </si>
  <si>
    <t>4. Model de proiectii financiare - venituri si cheltuieli din activitatea corespunzatoare proiectului de investitii</t>
  </si>
  <si>
    <t>4.a. PROIECTII FINANCIARE FARA INVESTITIE</t>
  </si>
  <si>
    <t>4.b. PROIECTII FINANCIARE CU INVESTITIE</t>
  </si>
  <si>
    <t>3. Costuri investitionale si acoperirea (finantarea) acestora</t>
  </si>
  <si>
    <t>2.  DEVIZ GENERAL</t>
  </si>
  <si>
    <t xml:space="preserve"> Studiu de fezabilitate/documentaţie de avizare a lucrărilor de intervenţii şi deviz general</t>
  </si>
  <si>
    <t>Documentaţiile tehnice necesare în vederea obţinerii avizelor/acordurilor/autorizaţiilor</t>
  </si>
  <si>
    <t xml:space="preserve"> Verificarea tehnică de calitate a proiectului tehnic şi a detaliilor de execuţie</t>
  </si>
  <si>
    <t>pentru participarea proiectantului la fazele incluse în programul de control al lucrărilor de execuţie, avizat de către Inspectoratul de Stat în Construcţii</t>
  </si>
  <si>
    <t xml:space="preserve"> Lucrări de construcţii şi instalaţii aferente organizării de şantier</t>
  </si>
  <si>
    <t>Comisioanele şi dobânzile aferente creditului băncii finanţatoare</t>
  </si>
  <si>
    <t xml:space="preserve"> Cota aferentă ISC pentru controlul statului în amenajarea teritoriului, urbanism şi pentru autorizarea lucrărilor de construcţii</t>
  </si>
  <si>
    <t>valoare eligibila</t>
  </si>
  <si>
    <t>Valoare neeligibila</t>
  </si>
  <si>
    <t>CAPITOLUL 4 Cheltuieli pentru investiţia de bază- ACTIUNE AUXILIATA</t>
  </si>
  <si>
    <t>1.1  BUGETUL componenta 1</t>
  </si>
  <si>
    <t>1.4  BUGETUL componenta 4</t>
  </si>
  <si>
    <t>2.1 DEVIZ ACTIUNI AUXILIARE 1</t>
  </si>
  <si>
    <t>2.2 DEVIZ ACTIUNI AUXILIARE 2</t>
  </si>
  <si>
    <t>2.3 DEVIZ ACTIUNI AUXILIARE 3</t>
  </si>
  <si>
    <t>A se vedea Nota 1 si Nota 2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</si>
  <si>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</si>
  <si>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 și linia 5.1.1 din bugetul cererii de finanțare </t>
  </si>
  <si>
    <t>Anexa 13</t>
  </si>
  <si>
    <t>Reducerea consumului de enetgie primara (KWh/an)</t>
  </si>
  <si>
    <t xml:space="preserve"> ==&gt; se va determina costul investitiei raportat la reducerea consumului de energie primara (lei investiti pe 1 kWh/an de reducere a consumului de energie primara)</t>
  </si>
  <si>
    <t>cost invest pe 1kwh/an de reducere a consumului de energie primara</t>
  </si>
  <si>
    <t xml:space="preserve"> ==&gt; se introduc date aferente costurilor investitionale din Devizul general. Se vor completa si devizele aferente actiunilor auxiliare</t>
  </si>
  <si>
    <r>
      <t xml:space="preserve"> ==&gt; se introduc datele aferente bugetului cererii de finantare. </t>
    </r>
    <r>
      <rPr>
        <b/>
        <sz val="12"/>
        <rFont val="Times New Roman"/>
        <family val="1"/>
      </rPr>
      <t xml:space="preserve">Pentru calculul finantarii nerambursabile </t>
    </r>
    <r>
      <rPr>
        <b/>
        <sz val="12"/>
        <color rgb="FFFF0000"/>
        <rFont val="Times New Roman"/>
        <family val="1"/>
      </rPr>
      <t xml:space="preserve">este obligatorie completarea celulei C4 </t>
    </r>
    <r>
      <rPr>
        <b/>
        <sz val="12"/>
        <rFont val="Times New Roman"/>
        <family val="1"/>
      </rPr>
      <t>conform indicatiilor din sheet-ul Buget cerere</t>
    </r>
    <r>
      <rPr>
        <sz val="12"/>
        <rFont val="Times New Roman"/>
        <family val="1"/>
      </rPr>
      <t>. Se vor completa si devizele pe fiecare componenta ( daca este cazul)</t>
    </r>
  </si>
  <si>
    <t xml:space="preserve">Aceasta macheta are urmatoarele scopuri: 
1. Fundamentarea bugetului
2. Realizarea de proiectii financiare
3. Determinarea indicatorilor de performanta financiara a proiectului.
4. Determinarea sustenabilitatii proiectului
</t>
  </si>
  <si>
    <t>Total cheltuieli investitia de baza ACTIVITATI TIP II ( AUXILIARE)</t>
  </si>
  <si>
    <t>6</t>
  </si>
  <si>
    <t>7</t>
  </si>
  <si>
    <t>N/A</t>
  </si>
  <si>
    <t>7.1</t>
  </si>
  <si>
    <t>TOTAL CAPITOL 7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</si>
  <si>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( cheltuieli eligibile de tip I)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</si>
  <si>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(cheltuieli eligibile de tip I)  și linia 5.1.1 din bugetul cererii de finanțare </t>
  </si>
  <si>
    <t>8</t>
  </si>
  <si>
    <t>TOTAL CAPITOL 8</t>
  </si>
  <si>
    <t>NA</t>
  </si>
  <si>
    <t>Maxim 5% din valoarea eligibila a cheltuielilor directe</t>
  </si>
  <si>
    <t xml:space="preserve">Maxim 10% din valoarea cheltuielilor eligibile cuprinse la capitolelor 1, 2 și 4 </t>
  </si>
  <si>
    <t>Maxim 15%  sau 20% din valoarea eligibilă a cheltuielilor aferente cap.1,.2, .4 ( cheltuieli de tip I) și linia 5.1.1 din bugetul cererii de finanțare conform Nota 1 si Nota 2</t>
  </si>
  <si>
    <t>1.3  BUGETUL componenta 3</t>
  </si>
  <si>
    <t>1.2  BUGETUL componenta 2</t>
  </si>
  <si>
    <t>8.1</t>
  </si>
  <si>
    <t>Organizarea procedurilor de achiziție, Consultanţă, Cheltuieli pentru informare şi publicitate, cheltuieli cu salarii/sporuri/majorări salariale, impozitele şi contribuţiile aferente, cu personalul responsabil de operarea/administrarea proiectului, Cheltuieli administrative</t>
  </si>
  <si>
    <t>APL</t>
  </si>
  <si>
    <t xml:space="preserve">CAPITOLUL 7 Cheltuieli aferente marjei de buget şi pentru constituirea rezervei de implementare pentru ajustarea de preţ
</t>
  </si>
  <si>
    <t>7.2</t>
  </si>
  <si>
    <t>Cheltuieli pentru constituirea rezervei de implementare pentru ajustarea de preţ</t>
  </si>
  <si>
    <t>Total capitol 7</t>
  </si>
  <si>
    <t>CAPITOLUL 7 Cheltuieli aferente marjei de buget şi pentru constituirea rezervei de implementare pentru ajustarea de preţ</t>
  </si>
  <si>
    <t xml:space="preserve">Notă1. Solicitantul are obligația de a evidenția cheltuielile aferente actiunilor auxiliare într-un deviz pe obiect distinct. 
Chetuielile aferente acțiunilor auxiliare care contribuie la implementarea proiectului sunt eligibile în limita a 15% sau 20% din valoarea eligibilă a cheltuielilor aferente cap.1, cap.2, cap.4 (punctele 4.1 – 4.6) și cap. 5 (punctul 5.1.1) din bugetul cererii de finanțare. </t>
  </si>
  <si>
    <t>3.8.3</t>
  </si>
  <si>
    <t>Coordonator în materie de securitate şi sănătate - conform Hotărârii Guvernului nr. 300/2006, cu modificările şi completările ulterioare</t>
  </si>
  <si>
    <t>3.8.3.</t>
  </si>
  <si>
    <t xml:space="preserve">ch directe elig: max 5% din valoarea cheltuielilor eligibile ale capitolului 4 </t>
  </si>
  <si>
    <t>Organizarea procedurilor de achiziție, Consultanţă, Cheltuieli pentru informare şi publicitate,  cheltuieli cu salarii/sporuri/majorări salariale, impozitele şi contribuţiile aferente, cu personalul responsabil de operarea/administrarea proiectului, Cheltuieli administrative</t>
  </si>
  <si>
    <t>Nr. Crt</t>
  </si>
  <si>
    <t>Comisioane, cote, taxe ( cheltuieli eligibile sunt cele aferente liniilor 5.2.2, 5.2.3, 5.2.4 si 5.2.5 din Devizul general, Cheltuielile aferente liniei 5.2.1 din devizul general este cheltuiala neeligibila)</t>
  </si>
  <si>
    <t>Cheltuiala neeligibila se va evidentia (daca este cazul) doar in coloanele de cheltuieli neeligibile in Bugetul proiectului</t>
  </si>
  <si>
    <t>5.2.1.</t>
  </si>
  <si>
    <t>maxim 10% din valoarea eligibila a liniilor 1.2 + 1.3 + 1.4 + 2 + 3.1 + 3.2 + 3.3 + 3.5 + 3.8 + 4 + 5.1.1 din bugetul proiectului</t>
  </si>
  <si>
    <t xml:space="preserve">max 5% din valoarea cheltuielilor eligibile ale capitolului 4 </t>
  </si>
  <si>
    <t xml:space="preserve">maxim 5 % din valoarea cheltuielilor eligibile cuprinse la capitolele 1, 2 și 4 din bugetul proiectului, în cadrul costurilor directe. </t>
  </si>
  <si>
    <t xml:space="preserve"> max 5% din valoarea cheltuielilor eligibile ale capitolului 4 </t>
  </si>
  <si>
    <t>Max 5% din valoarea eligibila a cheltuielilor directe</t>
  </si>
  <si>
    <t>Max5% din valoarea eligibila a cheltuielilor directe</t>
  </si>
  <si>
    <t>diferenta va fi egala cu capitolul 8 din Bugetul proiectului si salarii UIP si adm din cap 9</t>
  </si>
  <si>
    <t>Cheltuieli aferente marjei de buget % din (1.2 + 1.3 + 1.4 + 2 + 3.1 + 3.2 + 3.3 + 3.5  + 3.8 + 4 + 5.1.1)</t>
  </si>
  <si>
    <t>Cheltuieli aferente marjei de buget % din (1.2 + 1.3 + 1.4 + 2 + 3.1 + 3.2 + 3.3 + 3.5+ 3.8 + 4 + 5.1.1)</t>
  </si>
  <si>
    <t>Cheltuieli aferente marjei de buget % din (1.2 + 1.3 + 1.4 + 2 + 3.1 + 3.2 + 3.3 + 3.5 + 3.8 + 4 + 5.1.1)</t>
  </si>
  <si>
    <t>Se va trece APL pt autoritari publice locale</t>
  </si>
  <si>
    <t>TVA se va actualiza conform legislatiei in vigoare</t>
  </si>
  <si>
    <t>CAPITOLUL 8 Cheltuieli indirecte</t>
  </si>
  <si>
    <t>Valoarea se include doar in capitolul 8 Cheltuieli indirecte</t>
  </si>
  <si>
    <t xml:space="preserve">Beneficiarii proiectelor depuse în cadrul apelului de proiecte PRSE/2.1/B/2/2026 pot fi (cu respectarea cerințelor din prezentul ghid): 
a. Autoritățile și instituțiile publice locale:
-	Unitățile Administrativ Teritoriale (UAT comună, oraș, municipiu, județ), definite conform OUG nr. 57/2019 privind Codul administrativ , cu modificările și completările ulterioare; 
-	Instituțiile publice și serviciile publice organizate ca instituții publice de interes local sau județean (finanțate din bugetul local);
b. Instituții de învățământ de stat (învățământul preșcolar, primar și secundar, profesional și tehnic și universitar);
c. Parteneriatele între entitățile de mai sus.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</si>
</sst>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[Red]\-#,##0.00\ "/>
  </numFmts>
  <fonts count="9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b/>
      <i/>
      <sz val="12"/>
      <color rgb="FF0070C0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i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name val="Symbol"/>
      <family val="1"/>
      <charset val="2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i/>
      <sz val="12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rebuchet MS"/>
      <family val="2"/>
    </font>
    <font>
      <sz val="10"/>
      <color theme="0"/>
      <name val="Times New Roman"/>
      <family val="1"/>
    </font>
    <font>
      <b/>
      <sz val="10"/>
      <color theme="1"/>
      <name val="Trebuchet MS"/>
      <family val="2"/>
    </font>
    <font>
      <b/>
      <sz val="10"/>
      <color theme="0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color theme="1"/>
      <name val="Times New Roman"/>
      <family val="1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u/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10"/>
      <name val="Trebuchet MS"/>
      <family val="2"/>
    </font>
    <font>
      <sz val="10"/>
      <color rgb="FF0070C0"/>
      <name val="Trebuchet MS"/>
      <family val="2"/>
    </font>
    <font>
      <sz val="9"/>
      <color theme="0" tint="-0.499984740745262"/>
      <name val="Times New Roman"/>
      <family val="1"/>
    </font>
    <font>
      <b/>
      <sz val="8"/>
      <name val="Times New Roman"/>
      <family val="1"/>
    </font>
    <font>
      <b/>
      <sz val="10"/>
      <color rgb="FF00B050"/>
      <name val="Times New Roman"/>
      <family val="1"/>
    </font>
    <font>
      <sz val="10"/>
      <color rgb="FF00B050"/>
      <name val="Times New Roman"/>
      <family val="1"/>
    </font>
    <font>
      <sz val="12"/>
      <color theme="1"/>
      <name val="Trebuchet MS"/>
      <family val="2"/>
    </font>
    <font>
      <b/>
      <i/>
      <sz val="12"/>
      <name val="Times New Roman"/>
      <family val="1"/>
    </font>
    <font>
      <b/>
      <i/>
      <sz val="16"/>
      <color theme="1"/>
      <name val="Times New Roman"/>
      <family val="1"/>
    </font>
    <font>
      <b/>
      <i/>
      <sz val="10"/>
      <name val="Arial"/>
      <family val="2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name val="Trebuchet MS"/>
      <family val="2"/>
    </font>
    <font>
      <b/>
      <u/>
      <sz val="16"/>
      <color rgb="FF0070C0"/>
      <name val="Times New Roman"/>
      <family val="1"/>
    </font>
    <font>
      <b/>
      <u/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b/>
      <i/>
      <u/>
      <sz val="12"/>
      <color theme="10"/>
      <name val="Calibri"/>
      <family val="2"/>
      <scheme val="minor"/>
    </font>
    <font>
      <sz val="8"/>
      <color theme="0"/>
      <name val="Times New Roman"/>
      <family val="1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i/>
      <u/>
      <sz val="12"/>
      <color theme="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b/>
      <i/>
      <u/>
      <sz val="12"/>
      <color rgb="FF0070C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/>
    <xf numFmtId="0" fontId="14" fillId="0" borderId="0"/>
    <xf numFmtId="0" fontId="89" fillId="8" borderId="0" applyNumberFormat="0" applyBorder="0" applyAlignment="0" applyProtection="0"/>
    <xf numFmtId="0" fontId="90" fillId="9" borderId="0" applyNumberFormat="0" applyBorder="0" applyAlignment="0" applyProtection="0"/>
  </cellStyleXfs>
  <cellXfs count="51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distributed"/>
    </xf>
    <xf numFmtId="0" fontId="7" fillId="0" borderId="0" xfId="0" applyFont="1" applyAlignment="1">
      <alignment vertical="distributed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vertical="distributed"/>
    </xf>
    <xf numFmtId="0" fontId="9" fillId="0" borderId="1" xfId="2" applyFont="1" applyBorder="1" applyAlignment="1" applyProtection="1">
      <alignment vertical="distributed"/>
    </xf>
    <xf numFmtId="0" fontId="7" fillId="0" borderId="1" xfId="0" applyFont="1" applyBorder="1" applyAlignment="1">
      <alignment vertical="distributed"/>
    </xf>
    <xf numFmtId="0" fontId="7" fillId="0" borderId="1" xfId="0" applyFont="1" applyBorder="1" applyAlignment="1">
      <alignment vertical="distributed" wrapText="1"/>
    </xf>
    <xf numFmtId="0" fontId="7" fillId="0" borderId="2" xfId="0" applyFont="1" applyBorder="1" applyAlignment="1">
      <alignment vertical="distributed" wrapText="1"/>
    </xf>
    <xf numFmtId="0" fontId="10" fillId="0" borderId="0" xfId="2" applyFont="1" applyAlignment="1" applyProtection="1">
      <alignment vertical="distributed"/>
    </xf>
    <xf numFmtId="49" fontId="15" fillId="0" borderId="0" xfId="3" applyNumberFormat="1" applyFont="1" applyAlignment="1">
      <alignment horizontal="left" vertical="distributed"/>
    </xf>
    <xf numFmtId="0" fontId="15" fillId="0" borderId="0" xfId="3" applyFont="1" applyAlignment="1">
      <alignment vertical="distributed"/>
    </xf>
    <xf numFmtId="4" fontId="15" fillId="0" borderId="0" xfId="3" applyNumberFormat="1" applyFont="1" applyAlignment="1">
      <alignment horizontal="center" vertical="distributed"/>
    </xf>
    <xf numFmtId="4" fontId="16" fillId="0" borderId="0" xfId="3" applyNumberFormat="1" applyFont="1" applyAlignment="1">
      <alignment horizontal="center" vertical="distributed"/>
    </xf>
    <xf numFmtId="0" fontId="15" fillId="0" borderId="0" xfId="3" applyFont="1"/>
    <xf numFmtId="0" fontId="14" fillId="0" borderId="0" xfId="3"/>
    <xf numFmtId="49" fontId="17" fillId="0" borderId="4" xfId="3" applyNumberFormat="1" applyFont="1" applyBorder="1" applyAlignment="1">
      <alignment horizontal="left" vertical="distributed"/>
    </xf>
    <xf numFmtId="0" fontId="17" fillId="0" borderId="4" xfId="3" applyFont="1" applyBorder="1" applyAlignment="1">
      <alignment horizontal="center" vertical="distributed"/>
    </xf>
    <xf numFmtId="4" fontId="17" fillId="0" borderId="4" xfId="3" applyNumberFormat="1" applyFont="1" applyBorder="1" applyAlignment="1">
      <alignment horizontal="center" vertical="distributed"/>
    </xf>
    <xf numFmtId="4" fontId="15" fillId="0" borderId="4" xfId="3" applyNumberFormat="1" applyFont="1" applyBorder="1" applyAlignment="1">
      <alignment horizontal="center" vertical="distributed"/>
    </xf>
    <xf numFmtId="4" fontId="18" fillId="0" borderId="4" xfId="3" applyNumberFormat="1" applyFont="1" applyBorder="1" applyAlignment="1">
      <alignment horizontal="center" vertical="distributed"/>
    </xf>
    <xf numFmtId="4" fontId="18" fillId="0" borderId="0" xfId="3" applyNumberFormat="1" applyFont="1" applyAlignment="1">
      <alignment horizontal="center" vertical="distributed"/>
    </xf>
    <xf numFmtId="49" fontId="19" fillId="0" borderId="4" xfId="3" applyNumberFormat="1" applyFont="1" applyBorder="1" applyAlignment="1">
      <alignment horizontal="left" vertical="distributed"/>
    </xf>
    <xf numFmtId="0" fontId="19" fillId="0" borderId="4" xfId="3" applyFont="1" applyBorder="1" applyAlignment="1">
      <alignment horizontal="center" vertical="distributed"/>
    </xf>
    <xf numFmtId="4" fontId="20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4" fontId="19" fillId="0" borderId="4" xfId="3" applyNumberFormat="1" applyFont="1" applyBorder="1" applyAlignment="1">
      <alignment horizontal="center" vertical="distributed"/>
    </xf>
    <xf numFmtId="0" fontId="15" fillId="0" borderId="4" xfId="3" applyFont="1" applyBorder="1"/>
    <xf numFmtId="0" fontId="21" fillId="0" borderId="4" xfId="3" applyFont="1" applyBorder="1" applyAlignment="1">
      <alignment horizontal="center" vertical="distributed"/>
    </xf>
    <xf numFmtId="0" fontId="22" fillId="0" borderId="4" xfId="3" applyFont="1" applyBorder="1" applyAlignment="1">
      <alignment horizontal="center" vertical="distributed"/>
    </xf>
    <xf numFmtId="0" fontId="23" fillId="0" borderId="4" xfId="3" applyFont="1" applyBorder="1" applyAlignment="1">
      <alignment horizontal="center"/>
    </xf>
    <xf numFmtId="0" fontId="23" fillId="0" borderId="0" xfId="3" applyFont="1" applyAlignment="1">
      <alignment horizontal="center"/>
    </xf>
    <xf numFmtId="0" fontId="24" fillId="0" borderId="0" xfId="3" applyFont="1" applyAlignment="1">
      <alignment horizontal="center"/>
    </xf>
    <xf numFmtId="49" fontId="19" fillId="0" borderId="4" xfId="3" applyNumberFormat="1" applyFont="1" applyBorder="1" applyAlignment="1">
      <alignment horizontal="right" vertical="distributed"/>
    </xf>
    <xf numFmtId="0" fontId="19" fillId="0" borderId="4" xfId="3" applyFont="1" applyBorder="1" applyAlignment="1">
      <alignment vertical="distributed" wrapText="1"/>
    </xf>
    <xf numFmtId="4" fontId="19" fillId="2" borderId="4" xfId="3" applyNumberFormat="1" applyFont="1" applyFill="1" applyBorder="1" applyAlignment="1" applyProtection="1">
      <alignment horizontal="center" vertical="distributed"/>
      <protection locked="0"/>
    </xf>
    <xf numFmtId="0" fontId="17" fillId="0" borderId="4" xfId="3" applyFont="1" applyBorder="1" applyAlignment="1">
      <alignment vertical="distributed"/>
    </xf>
    <xf numFmtId="0" fontId="25" fillId="0" borderId="4" xfId="3" applyFont="1" applyBorder="1" applyAlignment="1">
      <alignment horizontal="center" vertical="center"/>
    </xf>
    <xf numFmtId="0" fontId="25" fillId="0" borderId="0" xfId="3" applyFont="1"/>
    <xf numFmtId="0" fontId="26" fillId="0" borderId="0" xfId="3" applyFont="1"/>
    <xf numFmtId="0" fontId="19" fillId="3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horizontal="left" vertical="center"/>
    </xf>
    <xf numFmtId="4" fontId="16" fillId="3" borderId="4" xfId="3" applyNumberFormat="1" applyFont="1" applyFill="1" applyBorder="1" applyAlignment="1">
      <alignment horizontal="center" vertical="distributed"/>
    </xf>
    <xf numFmtId="49" fontId="19" fillId="0" borderId="5" xfId="3" applyNumberFormat="1" applyFont="1" applyBorder="1" applyAlignment="1">
      <alignment horizontal="right" vertical="distributed"/>
    </xf>
    <xf numFmtId="0" fontId="19" fillId="0" borderId="5" xfId="3" applyFont="1" applyBorder="1" applyAlignment="1">
      <alignment vertical="distributed" wrapText="1"/>
    </xf>
    <xf numFmtId="4" fontId="19" fillId="0" borderId="5" xfId="3" applyNumberFormat="1" applyFont="1" applyBorder="1" applyAlignment="1">
      <alignment horizontal="center" vertical="distributed"/>
    </xf>
    <xf numFmtId="4" fontId="16" fillId="0" borderId="5" xfId="3" applyNumberFormat="1" applyFont="1" applyBorder="1" applyAlignment="1">
      <alignment horizontal="center" vertical="distributed"/>
    </xf>
    <xf numFmtId="49" fontId="19" fillId="0" borderId="6" xfId="3" applyNumberFormat="1" applyFont="1" applyBorder="1" applyAlignment="1">
      <alignment horizontal="right" vertical="distributed"/>
    </xf>
    <xf numFmtId="0" fontId="19" fillId="0" borderId="6" xfId="3" applyFont="1" applyBorder="1" applyAlignment="1">
      <alignment vertical="distributed" wrapText="1"/>
    </xf>
    <xf numFmtId="0" fontId="30" fillId="0" borderId="0" xfId="0" applyFont="1" applyAlignment="1">
      <alignment horizontal="left" vertical="center" indent="4"/>
    </xf>
    <xf numFmtId="49" fontId="15" fillId="0" borderId="0" xfId="3" applyNumberFormat="1" applyFont="1" applyAlignment="1">
      <alignment vertical="distributed"/>
    </xf>
    <xf numFmtId="0" fontId="31" fillId="0" borderId="0" xfId="3" applyFont="1" applyAlignment="1">
      <alignment vertical="distributed"/>
    </xf>
    <xf numFmtId="0" fontId="18" fillId="0" borderId="4" xfId="3" applyFont="1" applyBorder="1" applyAlignment="1">
      <alignment vertical="distributed"/>
    </xf>
    <xf numFmtId="0" fontId="18" fillId="0" borderId="4" xfId="3" applyFont="1" applyBorder="1" applyAlignment="1">
      <alignment vertical="distributed" wrapText="1"/>
    </xf>
    <xf numFmtId="4" fontId="25" fillId="0" borderId="4" xfId="3" applyNumberFormat="1" applyFont="1" applyBorder="1" applyAlignment="1">
      <alignment horizontal="center" vertical="distributed"/>
    </xf>
    <xf numFmtId="0" fontId="16" fillId="0" borderId="4" xfId="3" applyFont="1" applyBorder="1" applyAlignment="1">
      <alignment vertical="distributed" wrapText="1"/>
    </xf>
    <xf numFmtId="4" fontId="32" fillId="0" borderId="0" xfId="4" applyNumberFormat="1" applyFont="1" applyAlignment="1">
      <alignment horizontal="center" vertical="distributed"/>
    </xf>
    <xf numFmtId="4" fontId="15" fillId="3" borderId="4" xfId="3" applyNumberFormat="1" applyFont="1" applyFill="1" applyBorder="1" applyAlignment="1">
      <alignment horizontal="center" vertical="distributed"/>
    </xf>
    <xf numFmtId="10" fontId="15" fillId="0" borderId="0" xfId="3" applyNumberFormat="1" applyFont="1" applyAlignment="1">
      <alignment horizontal="center" vertical="distributed"/>
    </xf>
    <xf numFmtId="4" fontId="34" fillId="0" borderId="0" xfId="3" applyNumberFormat="1" applyFont="1" applyAlignment="1">
      <alignment horizontal="center" vertical="distributed"/>
    </xf>
    <xf numFmtId="4" fontId="34" fillId="0" borderId="0" xfId="3" applyNumberFormat="1" applyFont="1" applyAlignment="1">
      <alignment horizontal="center" vertical="center"/>
    </xf>
    <xf numFmtId="4" fontId="15" fillId="0" borderId="0" xfId="3" applyNumberFormat="1" applyFont="1" applyAlignment="1">
      <alignment horizontal="center" vertical="center"/>
    </xf>
    <xf numFmtId="4" fontId="16" fillId="0" borderId="0" xfId="3" applyNumberFormat="1" applyFont="1" applyAlignment="1">
      <alignment horizontal="center" vertical="center"/>
    </xf>
    <xf numFmtId="0" fontId="15" fillId="0" borderId="4" xfId="3" applyFont="1" applyBorder="1" applyAlignment="1">
      <alignment vertical="distributed"/>
    </xf>
    <xf numFmtId="4" fontId="15" fillId="3" borderId="4" xfId="3" applyNumberFormat="1" applyFont="1" applyFill="1" applyBorder="1" applyAlignment="1">
      <alignment vertical="top" wrapText="1"/>
    </xf>
    <xf numFmtId="4" fontId="15" fillId="0" borderId="4" xfId="3" applyNumberFormat="1" applyFont="1" applyBorder="1" applyAlignment="1">
      <alignment horizontal="center" vertical="center" wrapText="1"/>
    </xf>
    <xf numFmtId="4" fontId="15" fillId="2" borderId="4" xfId="3" applyNumberFormat="1" applyFont="1" applyFill="1" applyBorder="1" applyAlignment="1" applyProtection="1">
      <alignment horizontal="center" vertical="distributed"/>
      <protection locked="0"/>
    </xf>
    <xf numFmtId="0" fontId="35" fillId="0" borderId="4" xfId="3" applyFont="1" applyBorder="1" applyAlignment="1">
      <alignment horizontal="right" vertical="distributed"/>
    </xf>
    <xf numFmtId="4" fontId="15" fillId="0" borderId="4" xfId="3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37" fillId="0" borderId="0" xfId="0" applyNumberFormat="1" applyFont="1" applyAlignment="1">
      <alignment horizontal="center"/>
    </xf>
    <xf numFmtId="4" fontId="38" fillId="0" borderId="0" xfId="0" applyNumberFormat="1" applyFont="1" applyAlignment="1">
      <alignment horizontal="center"/>
    </xf>
    <xf numFmtId="4" fontId="29" fillId="0" borderId="0" xfId="0" applyNumberFormat="1" applyFont="1" applyAlignment="1">
      <alignment horizontal="center"/>
    </xf>
    <xf numFmtId="4" fontId="29" fillId="0" borderId="0" xfId="0" applyNumberFormat="1" applyFont="1"/>
    <xf numFmtId="164" fontId="29" fillId="0" borderId="0" xfId="0" applyNumberFormat="1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 vertical="distributed"/>
    </xf>
    <xf numFmtId="4" fontId="41" fillId="0" borderId="0" xfId="0" applyNumberFormat="1" applyFont="1" applyAlignment="1">
      <alignment horizontal="center" vertical="distributed"/>
    </xf>
    <xf numFmtId="4" fontId="42" fillId="0" borderId="0" xfId="0" applyNumberFormat="1" applyFont="1" applyAlignment="1">
      <alignment horizontal="center" vertical="distributed"/>
    </xf>
    <xf numFmtId="4" fontId="43" fillId="0" borderId="0" xfId="0" applyNumberFormat="1" applyFont="1" applyAlignment="1">
      <alignment horizontal="center" vertical="distributed"/>
    </xf>
    <xf numFmtId="4" fontId="29" fillId="0" borderId="8" xfId="0" applyNumberFormat="1" applyFont="1" applyBorder="1" applyAlignment="1">
      <alignment horizontal="center"/>
    </xf>
    <xf numFmtId="4" fontId="33" fillId="0" borderId="8" xfId="0" applyNumberFormat="1" applyFont="1" applyBorder="1" applyAlignment="1">
      <alignment horizontal="center"/>
    </xf>
    <xf numFmtId="4" fontId="29" fillId="0" borderId="9" xfId="0" applyNumberFormat="1" applyFont="1" applyBorder="1" applyAlignment="1">
      <alignment horizontal="center" wrapText="1"/>
    </xf>
    <xf numFmtId="0" fontId="44" fillId="0" borderId="0" xfId="0" applyFont="1" applyAlignment="1">
      <alignment horizontal="right" vertical="center"/>
    </xf>
    <xf numFmtId="0" fontId="29" fillId="0" borderId="1" xfId="0" applyFont="1" applyBorder="1" applyAlignment="1">
      <alignment horizontal="left"/>
    </xf>
    <xf numFmtId="4" fontId="29" fillId="0" borderId="10" xfId="0" applyNumberFormat="1" applyFont="1" applyBorder="1" applyAlignment="1">
      <alignment horizontal="center"/>
    </xf>
    <xf numFmtId="4" fontId="33" fillId="0" borderId="10" xfId="0" applyNumberFormat="1" applyFont="1" applyBorder="1" applyAlignment="1">
      <alignment horizontal="center"/>
    </xf>
    <xf numFmtId="4" fontId="4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3" fontId="46" fillId="0" borderId="4" xfId="0" applyNumberFormat="1" applyFont="1" applyBorder="1" applyAlignment="1">
      <alignment horizontal="right" vertical="center"/>
    </xf>
    <xf numFmtId="4" fontId="4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3" fontId="29" fillId="0" borderId="4" xfId="0" applyNumberFormat="1" applyFont="1" applyBorder="1" applyAlignment="1">
      <alignment horizontal="right"/>
    </xf>
    <xf numFmtId="3" fontId="29" fillId="0" borderId="4" xfId="0" applyNumberFormat="1" applyFont="1" applyBorder="1" applyAlignment="1">
      <alignment horizontal="left"/>
    </xf>
    <xf numFmtId="4" fontId="16" fillId="0" borderId="4" xfId="0" applyNumberFormat="1" applyFont="1" applyBorder="1" applyAlignment="1">
      <alignment horizontal="center" vertical="center"/>
    </xf>
    <xf numFmtId="4" fontId="33" fillId="0" borderId="4" xfId="0" applyNumberFormat="1" applyFont="1" applyBorder="1" applyAlignment="1">
      <alignment horizontal="center"/>
    </xf>
    <xf numFmtId="4" fontId="29" fillId="2" borderId="4" xfId="0" applyNumberFormat="1" applyFont="1" applyFill="1" applyBorder="1" applyAlignment="1" applyProtection="1">
      <alignment horizontal="center"/>
      <protection locked="0"/>
    </xf>
    <xf numFmtId="3" fontId="44" fillId="0" borderId="0" xfId="0" applyNumberFormat="1" applyFont="1" applyAlignment="1">
      <alignment horizontal="center" vertical="center"/>
    </xf>
    <xf numFmtId="3" fontId="33" fillId="0" borderId="4" xfId="0" applyNumberFormat="1" applyFont="1" applyBorder="1" applyAlignment="1">
      <alignment horizontal="left"/>
    </xf>
    <xf numFmtId="3" fontId="29" fillId="0" borderId="4" xfId="0" applyNumberFormat="1" applyFont="1" applyBorder="1" applyAlignment="1">
      <alignment horizontal="left" wrapText="1"/>
    </xf>
    <xf numFmtId="0" fontId="19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/>
    </xf>
    <xf numFmtId="4" fontId="33" fillId="0" borderId="3" xfId="0" applyNumberFormat="1" applyFont="1" applyBorder="1" applyAlignment="1">
      <alignment horizontal="center"/>
    </xf>
    <xf numFmtId="4" fontId="29" fillId="3" borderId="4" xfId="0" applyNumberFormat="1" applyFont="1" applyFill="1" applyBorder="1" applyAlignment="1">
      <alignment horizontal="center"/>
    </xf>
    <xf numFmtId="0" fontId="48" fillId="0" borderId="4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49" fontId="19" fillId="0" borderId="4" xfId="0" applyNumberFormat="1" applyFont="1" applyBorder="1" applyAlignment="1">
      <alignment horizontal="right" vertical="center"/>
    </xf>
    <xf numFmtId="0" fontId="25" fillId="0" borderId="4" xfId="0" applyFont="1" applyBorder="1" applyAlignment="1">
      <alignment horizontal="left" vertical="center"/>
    </xf>
    <xf numFmtId="4" fontId="49" fillId="0" borderId="4" xfId="0" applyNumberFormat="1" applyFont="1" applyBorder="1" applyAlignment="1">
      <alignment horizontal="center"/>
    </xf>
    <xf numFmtId="4" fontId="46" fillId="0" borderId="0" xfId="0" applyNumberFormat="1" applyFont="1" applyAlignment="1">
      <alignment horizontal="center" vertical="center"/>
    </xf>
    <xf numFmtId="0" fontId="25" fillId="0" borderId="4" xfId="0" applyFont="1" applyBorder="1" applyAlignment="1">
      <alignment horizontal="right" vertical="center"/>
    </xf>
    <xf numFmtId="4" fontId="15" fillId="0" borderId="4" xfId="0" applyNumberFormat="1" applyFont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4" fontId="50" fillId="0" borderId="0" xfId="0" applyNumberFormat="1" applyFont="1" applyAlignment="1">
      <alignment horizontal="center" vertical="center"/>
    </xf>
    <xf numFmtId="4" fontId="15" fillId="3" borderId="4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51" fillId="0" borderId="0" xfId="0" applyFont="1" applyAlignment="1">
      <alignment horizontal="left" vertical="center"/>
    </xf>
    <xf numFmtId="4" fontId="52" fillId="0" borderId="0" xfId="0" applyNumberFormat="1" applyFont="1" applyAlignment="1">
      <alignment horizontal="center"/>
    </xf>
    <xf numFmtId="9" fontId="52" fillId="0" borderId="0" xfId="1" applyFont="1" applyFill="1" applyBorder="1" applyAlignment="1" applyProtection="1">
      <alignment horizontal="center"/>
    </xf>
    <xf numFmtId="0" fontId="19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left" vertical="justify" wrapText="1"/>
    </xf>
    <xf numFmtId="4" fontId="29" fillId="0" borderId="0" xfId="0" applyNumberFormat="1" applyFont="1" applyAlignment="1">
      <alignment horizontal="center" vertical="justify" wrapText="1"/>
    </xf>
    <xf numFmtId="3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horizontal="left"/>
    </xf>
    <xf numFmtId="3" fontId="1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right"/>
    </xf>
    <xf numFmtId="0" fontId="39" fillId="0" borderId="4" xfId="0" applyFont="1" applyBorder="1" applyAlignment="1">
      <alignment horizontal="left"/>
    </xf>
    <xf numFmtId="4" fontId="53" fillId="0" borderId="4" xfId="0" applyNumberFormat="1" applyFont="1" applyBorder="1" applyAlignment="1">
      <alignment horizontal="center"/>
    </xf>
    <xf numFmtId="4" fontId="54" fillId="0" borderId="4" xfId="0" applyNumberFormat="1" applyFont="1" applyBorder="1" applyAlignment="1">
      <alignment horizontal="center"/>
    </xf>
    <xf numFmtId="4" fontId="29" fillId="0" borderId="4" xfId="0" applyNumberFormat="1" applyFont="1" applyBorder="1" applyAlignment="1">
      <alignment horizontal="center" wrapText="1"/>
    </xf>
    <xf numFmtId="4" fontId="29" fillId="0" borderId="4" xfId="0" applyNumberFormat="1" applyFont="1" applyBorder="1" applyAlignment="1">
      <alignment horizontal="center"/>
    </xf>
    <xf numFmtId="0" fontId="29" fillId="0" borderId="0" xfId="0" applyFont="1"/>
    <xf numFmtId="0" fontId="16" fillId="0" borderId="0" xfId="0" applyFont="1" applyAlignment="1">
      <alignment horizontal="right" vertical="center"/>
    </xf>
    <xf numFmtId="0" fontId="29" fillId="0" borderId="6" xfId="0" applyFont="1" applyBorder="1" applyAlignment="1">
      <alignment horizontal="left"/>
    </xf>
    <xf numFmtId="4" fontId="53" fillId="0" borderId="10" xfId="0" applyNumberFormat="1" applyFont="1" applyBorder="1" applyAlignment="1">
      <alignment horizontal="center"/>
    </xf>
    <xf numFmtId="4" fontId="54" fillId="0" borderId="10" xfId="0" applyNumberFormat="1" applyFont="1" applyBorder="1" applyAlignment="1">
      <alignment horizontal="center"/>
    </xf>
    <xf numFmtId="4" fontId="53" fillId="0" borderId="8" xfId="0" applyNumberFormat="1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55" fillId="0" borderId="4" xfId="0" applyFont="1" applyBorder="1" applyAlignment="1">
      <alignment horizontal="right" vertical="center"/>
    </xf>
    <xf numFmtId="0" fontId="55" fillId="0" borderId="4" xfId="0" applyFont="1" applyBorder="1" applyAlignment="1">
      <alignment horizontal="left" vertical="center"/>
    </xf>
    <xf numFmtId="4" fontId="55" fillId="0" borderId="4" xfId="0" applyNumberFormat="1" applyFont="1" applyBorder="1" applyAlignment="1">
      <alignment horizontal="center" vertical="center"/>
    </xf>
    <xf numFmtId="4" fontId="29" fillId="0" borderId="5" xfId="0" applyNumberFormat="1" applyFont="1" applyBorder="1" applyAlignment="1">
      <alignment horizontal="center"/>
    </xf>
    <xf numFmtId="4" fontId="56" fillId="0" borderId="4" xfId="0" applyNumberFormat="1" applyFont="1" applyBorder="1" applyAlignment="1">
      <alignment horizontal="center"/>
    </xf>
    <xf numFmtId="0" fontId="55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46" fillId="0" borderId="0" xfId="0" applyFont="1" applyAlignment="1">
      <alignment horizontal="right" vertical="center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29" fillId="0" borderId="4" xfId="0" applyFont="1" applyBorder="1" applyAlignment="1">
      <alignment horizontal="left"/>
    </xf>
    <xf numFmtId="0" fontId="33" fillId="0" borderId="4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57" fillId="0" borderId="4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 wrapText="1"/>
    </xf>
    <xf numFmtId="4" fontId="44" fillId="0" borderId="4" xfId="0" applyNumberFormat="1" applyFont="1" applyBorder="1" applyAlignment="1">
      <alignment horizontal="center" vertical="center"/>
    </xf>
    <xf numFmtId="164" fontId="29" fillId="0" borderId="4" xfId="0" applyNumberFormat="1" applyFont="1" applyBorder="1" applyAlignment="1">
      <alignment horizontal="center"/>
    </xf>
    <xf numFmtId="3" fontId="29" fillId="0" borderId="4" xfId="0" applyNumberFormat="1" applyFont="1" applyBorder="1" applyAlignment="1">
      <alignment horizontal="center"/>
    </xf>
    <xf numFmtId="164" fontId="29" fillId="2" borderId="4" xfId="0" applyNumberFormat="1" applyFont="1" applyFill="1" applyBorder="1" applyAlignment="1" applyProtection="1">
      <alignment horizontal="center"/>
      <protection locked="0"/>
    </xf>
    <xf numFmtId="3" fontId="29" fillId="2" borderId="4" xfId="0" applyNumberFormat="1" applyFont="1" applyFill="1" applyBorder="1" applyAlignment="1" applyProtection="1">
      <alignment horizontal="center"/>
      <protection locked="0"/>
    </xf>
    <xf numFmtId="0" fontId="58" fillId="0" borderId="0" xfId="0" applyFont="1" applyAlignment="1">
      <alignment horizontal="left" vertical="distributed"/>
    </xf>
    <xf numFmtId="4" fontId="59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0" fillId="0" borderId="0" xfId="0" applyNumberFormat="1"/>
    <xf numFmtId="4" fontId="58" fillId="0" borderId="0" xfId="0" applyNumberFormat="1" applyFont="1" applyAlignment="1">
      <alignment horizontal="center" vertical="center"/>
    </xf>
    <xf numFmtId="4" fontId="44" fillId="0" borderId="0" xfId="0" applyNumberFormat="1" applyFont="1" applyAlignment="1">
      <alignment horizontal="center" vertical="center"/>
    </xf>
    <xf numFmtId="0" fontId="28" fillId="0" borderId="1" xfId="0" applyFont="1" applyBorder="1" applyAlignment="1">
      <alignment horizontal="left" vertical="distributed"/>
    </xf>
    <xf numFmtId="4" fontId="61" fillId="0" borderId="1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distributed"/>
    </xf>
    <xf numFmtId="0" fontId="22" fillId="0" borderId="4" xfId="0" applyFont="1" applyBorder="1" applyAlignment="1">
      <alignment horizontal="center"/>
    </xf>
    <xf numFmtId="0" fontId="33" fillId="0" borderId="4" xfId="0" applyFont="1" applyBorder="1" applyAlignment="1">
      <alignment horizontal="left" vertical="distributed"/>
    </xf>
    <xf numFmtId="4" fontId="38" fillId="0" borderId="4" xfId="0" applyNumberFormat="1" applyFont="1" applyBorder="1" applyAlignment="1">
      <alignment horizontal="center"/>
    </xf>
    <xf numFmtId="3" fontId="29" fillId="0" borderId="4" xfId="0" applyNumberFormat="1" applyFont="1" applyBorder="1" applyAlignment="1">
      <alignment horizontal="left" vertical="distributed"/>
    </xf>
    <xf numFmtId="3" fontId="59" fillId="0" borderId="4" xfId="0" applyNumberFormat="1" applyFont="1" applyBorder="1" applyAlignment="1">
      <alignment horizontal="left" vertical="distributed"/>
    </xf>
    <xf numFmtId="4" fontId="59" fillId="0" borderId="4" xfId="0" applyNumberFormat="1" applyFont="1" applyBorder="1" applyAlignment="1">
      <alignment horizontal="center"/>
    </xf>
    <xf numFmtId="4" fontId="59" fillId="2" borderId="4" xfId="0" applyNumberFormat="1" applyFont="1" applyFill="1" applyBorder="1" applyAlignment="1" applyProtection="1">
      <alignment horizontal="center"/>
      <protection locked="0"/>
    </xf>
    <xf numFmtId="4" fontId="62" fillId="0" borderId="0" xfId="0" applyNumberFormat="1" applyFont="1" applyAlignment="1">
      <alignment horizontal="center" vertical="center"/>
    </xf>
    <xf numFmtId="0" fontId="62" fillId="0" borderId="0" xfId="0" applyFont="1" applyAlignment="1">
      <alignment horizontal="center" vertical="center"/>
    </xf>
    <xf numFmtId="3" fontId="29" fillId="3" borderId="4" xfId="0" applyNumberFormat="1" applyFont="1" applyFill="1" applyBorder="1" applyAlignment="1">
      <alignment horizontal="left" vertical="distributed"/>
    </xf>
    <xf numFmtId="3" fontId="63" fillId="3" borderId="4" xfId="0" applyNumberFormat="1" applyFont="1" applyFill="1" applyBorder="1" applyAlignment="1">
      <alignment horizontal="left" vertical="distributed"/>
    </xf>
    <xf numFmtId="0" fontId="19" fillId="2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Alignment="1">
      <alignment horizontal="left" vertical="distributed"/>
    </xf>
    <xf numFmtId="0" fontId="19" fillId="2" borderId="5" xfId="0" applyFont="1" applyFill="1" applyBorder="1" applyAlignment="1" applyProtection="1">
      <alignment vertical="center" wrapText="1"/>
      <protection locked="0"/>
    </xf>
    <xf numFmtId="4" fontId="19" fillId="3" borderId="0" xfId="0" applyNumberFormat="1" applyFont="1" applyFill="1" applyAlignment="1">
      <alignment vertical="center" wrapText="1"/>
    </xf>
    <xf numFmtId="0" fontId="19" fillId="3" borderId="0" xfId="0" applyFont="1" applyFill="1" applyAlignment="1">
      <alignment vertical="center" wrapText="1"/>
    </xf>
    <xf numFmtId="3" fontId="3" fillId="0" borderId="6" xfId="0" applyNumberFormat="1" applyFont="1" applyBorder="1" applyAlignment="1">
      <alignment horizontal="left" vertical="distributed"/>
    </xf>
    <xf numFmtId="4" fontId="3" fillId="0" borderId="6" xfId="0" applyNumberFormat="1" applyFont="1" applyBorder="1" applyAlignment="1">
      <alignment horizontal="center"/>
    </xf>
    <xf numFmtId="4" fontId="28" fillId="0" borderId="0" xfId="0" applyNumberFormat="1" applyFont="1" applyAlignment="1">
      <alignment horizontal="center" vertical="center"/>
    </xf>
    <xf numFmtId="4" fontId="64" fillId="0" borderId="0" xfId="0" applyNumberFormat="1" applyFont="1" applyAlignment="1">
      <alignment horizontal="center" vertical="center"/>
    </xf>
    <xf numFmtId="3" fontId="64" fillId="0" borderId="0" xfId="0" applyNumberFormat="1" applyFont="1" applyAlignment="1">
      <alignment horizontal="center" vertical="center"/>
    </xf>
    <xf numFmtId="3" fontId="33" fillId="3" borderId="4" xfId="0" applyNumberFormat="1" applyFont="1" applyFill="1" applyBorder="1" applyAlignment="1">
      <alignment horizontal="left" vertical="distributed"/>
    </xf>
    <xf numFmtId="3" fontId="33" fillId="0" borderId="4" xfId="0" applyNumberFormat="1" applyFont="1" applyBorder="1" applyAlignment="1">
      <alignment horizontal="left" vertical="distributed"/>
    </xf>
    <xf numFmtId="3" fontId="3" fillId="0" borderId="4" xfId="0" applyNumberFormat="1" applyFont="1" applyBorder="1" applyAlignment="1">
      <alignment horizontal="left" vertical="distributed"/>
    </xf>
    <xf numFmtId="4" fontId="3" fillId="0" borderId="4" xfId="0" applyNumberFormat="1" applyFont="1" applyBorder="1" applyAlignment="1">
      <alignment horizontal="center"/>
    </xf>
    <xf numFmtId="4" fontId="33" fillId="2" borderId="4" xfId="0" applyNumberFormat="1" applyFont="1" applyFill="1" applyBorder="1" applyAlignment="1" applyProtection="1">
      <alignment horizontal="center"/>
      <protection locked="0"/>
    </xf>
    <xf numFmtId="4" fontId="33" fillId="3" borderId="0" xfId="0" applyNumberFormat="1" applyFont="1" applyFill="1" applyAlignment="1">
      <alignment horizontal="center" vertical="center"/>
    </xf>
    <xf numFmtId="4" fontId="65" fillId="3" borderId="0" xfId="0" applyNumberFormat="1" applyFont="1" applyFill="1" applyAlignment="1">
      <alignment horizontal="center" vertical="center"/>
    </xf>
    <xf numFmtId="3" fontId="65" fillId="3" borderId="0" xfId="0" applyNumberFormat="1" applyFont="1" applyFill="1" applyAlignment="1">
      <alignment horizontal="center" vertical="center"/>
    </xf>
    <xf numFmtId="0" fontId="29" fillId="0" borderId="0" xfId="0" applyFont="1" applyAlignment="1">
      <alignment vertical="distributed"/>
    </xf>
    <xf numFmtId="4" fontId="28" fillId="0" borderId="1" xfId="0" applyNumberFormat="1" applyFont="1" applyBorder="1" applyAlignment="1">
      <alignment horizontal="center" vertical="distributed"/>
    </xf>
    <xf numFmtId="4" fontId="16" fillId="0" borderId="4" xfId="0" applyNumberFormat="1" applyFont="1" applyBorder="1" applyAlignment="1">
      <alignment horizontal="center" vertical="distributed"/>
    </xf>
    <xf numFmtId="0" fontId="53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4" fontId="67" fillId="3" borderId="0" xfId="0" applyNumberFormat="1" applyFont="1" applyFill="1" applyAlignment="1">
      <alignment vertical="center" wrapText="1"/>
    </xf>
    <xf numFmtId="0" fontId="67" fillId="3" borderId="0" xfId="0" applyFont="1" applyFill="1" applyAlignment="1">
      <alignment vertical="center" wrapText="1"/>
    </xf>
    <xf numFmtId="0" fontId="3" fillId="0" borderId="0" xfId="0" applyFont="1" applyAlignment="1">
      <alignment vertical="distributed"/>
    </xf>
    <xf numFmtId="0" fontId="33" fillId="0" borderId="0" xfId="0" applyFont="1" applyAlignment="1">
      <alignment vertical="distributed"/>
    </xf>
    <xf numFmtId="0" fontId="29" fillId="0" borderId="4" xfId="0" applyFont="1" applyBorder="1" applyAlignment="1">
      <alignment vertical="distributed"/>
    </xf>
    <xf numFmtId="4" fontId="7" fillId="0" borderId="4" xfId="0" applyNumberFormat="1" applyFont="1" applyBorder="1" applyAlignment="1">
      <alignment horizontal="center"/>
    </xf>
    <xf numFmtId="0" fontId="33" fillId="0" borderId="4" xfId="0" applyFont="1" applyBorder="1" applyAlignment="1">
      <alignment vertical="distributed"/>
    </xf>
    <xf numFmtId="4" fontId="68" fillId="0" borderId="4" xfId="0" applyNumberFormat="1" applyFont="1" applyBorder="1" applyAlignment="1">
      <alignment horizontal="center"/>
    </xf>
    <xf numFmtId="4" fontId="33" fillId="0" borderId="0" xfId="0" applyNumberFormat="1" applyFont="1"/>
    <xf numFmtId="4" fontId="4" fillId="0" borderId="0" xfId="0" applyNumberFormat="1" applyFont="1"/>
    <xf numFmtId="4" fontId="68" fillId="0" borderId="0" xfId="0" applyNumberFormat="1" applyFont="1" applyAlignment="1">
      <alignment horizontal="center"/>
    </xf>
    <xf numFmtId="0" fontId="3" fillId="0" borderId="4" xfId="0" applyFont="1" applyBorder="1" applyAlignment="1">
      <alignment vertical="distributed"/>
    </xf>
    <xf numFmtId="4" fontId="29" fillId="4" borderId="4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center" vertical="distributed"/>
    </xf>
    <xf numFmtId="4" fontId="18" fillId="0" borderId="0" xfId="0" applyNumberFormat="1" applyFont="1" applyAlignment="1">
      <alignment horizontal="center" vertical="center" wrapText="1"/>
    </xf>
    <xf numFmtId="4" fontId="69" fillId="0" borderId="0" xfId="0" applyNumberFormat="1" applyFont="1" applyAlignment="1">
      <alignment horizontal="center" vertical="center" wrapText="1"/>
    </xf>
    <xf numFmtId="4" fontId="70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left" vertical="distributed"/>
    </xf>
    <xf numFmtId="4" fontId="18" fillId="0" borderId="1" xfId="0" applyNumberFormat="1" applyFont="1" applyBorder="1" applyAlignment="1">
      <alignment horizontal="center" vertical="center" wrapText="1"/>
    </xf>
    <xf numFmtId="4" fontId="61" fillId="0" borderId="4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/>
    </xf>
    <xf numFmtId="3" fontId="28" fillId="0" borderId="0" xfId="0" applyNumberFormat="1" applyFont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71" fillId="0" borderId="0" xfId="0" applyNumberFormat="1" applyFont="1" applyAlignment="1">
      <alignment horizontal="center" vertical="center"/>
    </xf>
    <xf numFmtId="0" fontId="38" fillId="0" borderId="0" xfId="0" applyFont="1" applyAlignment="1">
      <alignment vertical="distributed"/>
    </xf>
    <xf numFmtId="0" fontId="73" fillId="0" borderId="0" xfId="0" applyFont="1"/>
    <xf numFmtId="0" fontId="0" fillId="0" borderId="0" xfId="0" applyAlignment="1">
      <alignment vertical="distributed"/>
    </xf>
    <xf numFmtId="0" fontId="0" fillId="0" borderId="0" xfId="0" applyAlignment="1">
      <alignment horizontal="center"/>
    </xf>
    <xf numFmtId="0" fontId="33" fillId="0" borderId="11" xfId="0" applyFont="1" applyBorder="1" applyAlignment="1">
      <alignment horizontal="center" vertical="distributed"/>
    </xf>
    <xf numFmtId="9" fontId="33" fillId="0" borderId="12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3" fontId="22" fillId="0" borderId="3" xfId="0" applyNumberFormat="1" applyFont="1" applyBorder="1" applyAlignment="1">
      <alignment horizontal="center"/>
    </xf>
    <xf numFmtId="0" fontId="74" fillId="0" borderId="0" xfId="0" applyFont="1"/>
    <xf numFmtId="3" fontId="29" fillId="0" borderId="0" xfId="0" applyNumberFormat="1" applyFont="1" applyAlignment="1">
      <alignment horizontal="left"/>
    </xf>
    <xf numFmtId="3" fontId="29" fillId="0" borderId="0" xfId="0" applyNumberFormat="1" applyFont="1" applyAlignment="1">
      <alignment horizontal="left" vertical="distributed"/>
    </xf>
    <xf numFmtId="4" fontId="16" fillId="3" borderId="0" xfId="0" applyNumberFormat="1" applyFont="1" applyFill="1" applyAlignment="1">
      <alignment horizontal="center" vertical="center"/>
    </xf>
    <xf numFmtId="3" fontId="33" fillId="0" borderId="1" xfId="0" applyNumberFormat="1" applyFont="1" applyBorder="1" applyAlignment="1">
      <alignment horizontal="left" vertical="distributed"/>
    </xf>
    <xf numFmtId="4" fontId="33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center" vertical="center"/>
    </xf>
    <xf numFmtId="3" fontId="33" fillId="0" borderId="3" xfId="0" applyNumberFormat="1" applyFont="1" applyBorder="1" applyAlignment="1">
      <alignment horizontal="left" vertical="distributed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3" fontId="29" fillId="0" borderId="0" xfId="0" applyNumberFormat="1" applyFont="1"/>
    <xf numFmtId="0" fontId="76" fillId="0" borderId="0" xfId="0" applyFont="1" applyAlignment="1">
      <alignment wrapText="1"/>
    </xf>
    <xf numFmtId="0" fontId="76" fillId="0" borderId="0" xfId="0" applyFont="1"/>
    <xf numFmtId="0" fontId="48" fillId="0" borderId="0" xfId="0" applyFont="1" applyAlignment="1">
      <alignment horizontal="left" wrapText="1"/>
    </xf>
    <xf numFmtId="0" fontId="48" fillId="0" borderId="0" xfId="0" applyFont="1" applyAlignment="1">
      <alignment wrapText="1"/>
    </xf>
    <xf numFmtId="0" fontId="77" fillId="0" borderId="0" xfId="0" applyFont="1" applyAlignment="1">
      <alignment wrapText="1"/>
    </xf>
    <xf numFmtId="0" fontId="77" fillId="0" borderId="16" xfId="0" applyFont="1" applyBorder="1" applyAlignment="1">
      <alignment horizontal="center" vertical="center" wrapText="1"/>
    </xf>
    <xf numFmtId="0" fontId="48" fillId="2" borderId="16" xfId="0" applyFont="1" applyFill="1" applyBorder="1" applyAlignment="1" applyProtection="1">
      <alignment wrapText="1"/>
      <protection locked="0"/>
    </xf>
    <xf numFmtId="4" fontId="48" fillId="2" borderId="16" xfId="0" applyNumberFormat="1" applyFont="1" applyFill="1" applyBorder="1" applyAlignment="1" applyProtection="1">
      <alignment wrapText="1"/>
      <protection locked="0"/>
    </xf>
    <xf numFmtId="9" fontId="48" fillId="0" borderId="16" xfId="1" applyFont="1" applyBorder="1" applyAlignment="1" applyProtection="1">
      <alignment wrapText="1"/>
    </xf>
    <xf numFmtId="0" fontId="48" fillId="0" borderId="16" xfId="0" applyFont="1" applyBorder="1" applyAlignment="1">
      <alignment wrapText="1"/>
    </xf>
    <xf numFmtId="0" fontId="77" fillId="0" borderId="16" xfId="0" applyFont="1" applyBorder="1" applyAlignment="1">
      <alignment wrapText="1"/>
    </xf>
    <xf numFmtId="4" fontId="77" fillId="0" borderId="16" xfId="0" applyNumberFormat="1" applyFont="1" applyBorder="1"/>
    <xf numFmtId="9" fontId="77" fillId="0" borderId="16" xfId="1" applyFont="1" applyBorder="1" applyProtection="1"/>
    <xf numFmtId="2" fontId="77" fillId="0" borderId="16" xfId="0" applyNumberFormat="1" applyFont="1" applyBorder="1"/>
    <xf numFmtId="0" fontId="77" fillId="0" borderId="16" xfId="0" applyFont="1" applyBorder="1"/>
    <xf numFmtId="0" fontId="48" fillId="0" borderId="0" xfId="0" applyFont="1"/>
    <xf numFmtId="0" fontId="78" fillId="6" borderId="0" xfId="0" applyFont="1" applyFill="1" applyAlignment="1">
      <alignment horizontal="center"/>
    </xf>
    <xf numFmtId="0" fontId="79" fillId="0" borderId="16" xfId="0" applyFont="1" applyBorder="1" applyAlignment="1">
      <alignment horizontal="center"/>
    </xf>
    <xf numFmtId="0" fontId="48" fillId="0" borderId="16" xfId="0" applyFont="1" applyBorder="1"/>
    <xf numFmtId="3" fontId="48" fillId="0" borderId="16" xfId="0" applyNumberFormat="1" applyFont="1" applyBorder="1"/>
    <xf numFmtId="165" fontId="76" fillId="0" borderId="16" xfId="0" applyNumberFormat="1" applyFont="1" applyBorder="1"/>
    <xf numFmtId="0" fontId="76" fillId="0" borderId="19" xfId="0" applyFont="1" applyBorder="1"/>
    <xf numFmtId="0" fontId="76" fillId="0" borderId="20" xfId="0" applyFont="1" applyBorder="1"/>
    <xf numFmtId="3" fontId="77" fillId="0" borderId="16" xfId="0" applyNumberFormat="1" applyFont="1" applyBorder="1"/>
    <xf numFmtId="0" fontId="76" fillId="0" borderId="21" xfId="0" applyFont="1" applyBorder="1"/>
    <xf numFmtId="4" fontId="29" fillId="0" borderId="1" xfId="0" applyNumberFormat="1" applyFont="1" applyBorder="1" applyAlignment="1">
      <alignment horizontal="center"/>
    </xf>
    <xf numFmtId="0" fontId="83" fillId="0" borderId="0" xfId="0" applyFont="1" applyAlignment="1">
      <alignment horizontal="left" vertical="center"/>
    </xf>
    <xf numFmtId="0" fontId="83" fillId="0" borderId="0" xfId="3" applyFont="1" applyAlignment="1">
      <alignment vertical="distributed"/>
    </xf>
    <xf numFmtId="0" fontId="84" fillId="0" borderId="0" xfId="2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13" xfId="0" applyFont="1" applyBorder="1" applyAlignment="1">
      <alignment horizontal="left" vertical="distributed"/>
    </xf>
    <xf numFmtId="4" fontId="56" fillId="3" borderId="4" xfId="0" applyNumberFormat="1" applyFont="1" applyFill="1" applyBorder="1" applyAlignment="1">
      <alignment horizontal="center"/>
    </xf>
    <xf numFmtId="3" fontId="29" fillId="3" borderId="0" xfId="0" applyNumberFormat="1" applyFont="1" applyFill="1" applyAlignment="1">
      <alignment horizontal="center" vertical="center"/>
    </xf>
    <xf numFmtId="3" fontId="80" fillId="3" borderId="0" xfId="0" applyNumberFormat="1" applyFont="1" applyFill="1" applyAlignment="1">
      <alignment horizontal="center" vertical="center"/>
    </xf>
    <xf numFmtId="3" fontId="45" fillId="0" borderId="4" xfId="0" applyNumberFormat="1" applyFont="1" applyBorder="1" applyAlignment="1">
      <alignment horizontal="left" vertical="distributed"/>
    </xf>
    <xf numFmtId="3" fontId="85" fillId="0" borderId="4" xfId="0" applyNumberFormat="1" applyFont="1" applyBorder="1" applyAlignment="1">
      <alignment horizontal="left" vertical="distributed"/>
    </xf>
    <xf numFmtId="4" fontId="19" fillId="0" borderId="4" xfId="3" applyNumberFormat="1" applyFont="1" applyBorder="1" applyAlignment="1" applyProtection="1">
      <alignment horizontal="center" vertical="distributed"/>
      <protection locked="0"/>
    </xf>
    <xf numFmtId="3" fontId="28" fillId="0" borderId="2" xfId="0" applyNumberFormat="1" applyFont="1" applyBorder="1" applyAlignment="1">
      <alignment horizontal="left" vertical="distributed"/>
    </xf>
    <xf numFmtId="4" fontId="3" fillId="0" borderId="2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 vertical="distributed"/>
    </xf>
    <xf numFmtId="0" fontId="83" fillId="0" borderId="0" xfId="2" applyFont="1" applyAlignment="1" applyProtection="1">
      <alignment vertical="distributed"/>
    </xf>
    <xf numFmtId="3" fontId="33" fillId="0" borderId="0" xfId="0" applyNumberFormat="1" applyFont="1" applyAlignment="1">
      <alignment vertical="distributed"/>
    </xf>
    <xf numFmtId="3" fontId="3" fillId="0" borderId="0" xfId="0" applyNumberFormat="1" applyFont="1" applyAlignment="1">
      <alignment vertical="distributed"/>
    </xf>
    <xf numFmtId="0" fontId="28" fillId="0" borderId="0" xfId="0" applyFont="1"/>
    <xf numFmtId="4" fontId="15" fillId="2" borderId="0" xfId="3" applyNumberFormat="1" applyFont="1" applyFill="1" applyAlignment="1">
      <alignment horizontal="center" vertical="distributed"/>
    </xf>
    <xf numFmtId="0" fontId="25" fillId="0" borderId="0" xfId="3" applyFont="1" applyAlignment="1">
      <alignment vertical="distributed"/>
    </xf>
    <xf numFmtId="0" fontId="28" fillId="0" borderId="0" xfId="3" applyFont="1" applyAlignment="1">
      <alignment vertical="distributed"/>
    </xf>
    <xf numFmtId="0" fontId="15" fillId="0" borderId="4" xfId="3" applyFont="1" applyBorder="1" applyAlignment="1">
      <alignment horizontal="left" vertical="distributed"/>
    </xf>
    <xf numFmtId="4" fontId="25" fillId="0" borderId="4" xfId="3" applyNumberFormat="1" applyFont="1" applyBorder="1" applyAlignment="1">
      <alignment horizontal="center" vertical="center"/>
    </xf>
    <xf numFmtId="49" fontId="19" fillId="0" borderId="0" xfId="3" applyNumberFormat="1" applyFont="1" applyAlignment="1">
      <alignment horizontal="right" vertical="distributed"/>
    </xf>
    <xf numFmtId="0" fontId="19" fillId="0" borderId="0" xfId="3" applyFont="1" applyAlignment="1">
      <alignment vertical="distributed" wrapText="1"/>
    </xf>
    <xf numFmtId="4" fontId="17" fillId="0" borderId="0" xfId="3" applyNumberFormat="1" applyFont="1" applyAlignment="1">
      <alignment horizontal="center" vertical="distributed"/>
    </xf>
    <xf numFmtId="4" fontId="19" fillId="0" borderId="0" xfId="3" applyNumberFormat="1" applyFont="1" applyAlignment="1" applyProtection="1">
      <alignment horizontal="center" vertical="distributed"/>
      <protection locked="0"/>
    </xf>
    <xf numFmtId="0" fontId="17" fillId="0" borderId="4" xfId="3" applyFont="1" applyBorder="1" applyAlignment="1">
      <alignment vertical="distributed" wrapText="1"/>
    </xf>
    <xf numFmtId="0" fontId="17" fillId="10" borderId="4" xfId="3" applyFont="1" applyFill="1" applyBorder="1" applyAlignment="1">
      <alignment horizontal="left" vertical="distributed"/>
    </xf>
    <xf numFmtId="4" fontId="17" fillId="0" borderId="4" xfId="3" applyNumberFormat="1" applyFont="1" applyBorder="1" applyAlignment="1" applyProtection="1">
      <alignment horizontal="center" vertical="distributed"/>
      <protection locked="0"/>
    </xf>
    <xf numFmtId="0" fontId="2" fillId="0" borderId="0" xfId="2"/>
    <xf numFmtId="0" fontId="92" fillId="0" borderId="24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wrapText="1"/>
    </xf>
    <xf numFmtId="0" fontId="91" fillId="0" borderId="24" xfId="0" applyFont="1" applyBorder="1" applyAlignment="1">
      <alignment horizontal="center" wrapText="1"/>
    </xf>
    <xf numFmtId="0" fontId="91" fillId="0" borderId="26" xfId="0" applyFont="1" applyBorder="1" applyAlignment="1">
      <alignment horizontal="center" vertical="center" wrapText="1"/>
    </xf>
    <xf numFmtId="0" fontId="92" fillId="0" borderId="29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 wrapText="1"/>
    </xf>
    <xf numFmtId="0" fontId="19" fillId="0" borderId="27" xfId="0" quotePrefix="1" applyFont="1" applyBorder="1" applyAlignment="1">
      <alignment horizontal="center" vertical="center"/>
    </xf>
    <xf numFmtId="0" fontId="19" fillId="0" borderId="28" xfId="0" quotePrefix="1" applyFont="1" applyBorder="1" applyAlignment="1">
      <alignment horizontal="center" vertical="center"/>
    </xf>
    <xf numFmtId="0" fontId="93" fillId="0" borderId="28" xfId="0" quotePrefix="1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4" xfId="0" quotePrefix="1" applyFont="1" applyBorder="1" applyAlignment="1">
      <alignment vertical="center"/>
    </xf>
    <xf numFmtId="0" fontId="19" fillId="0" borderId="4" xfId="0" applyFont="1" applyBorder="1"/>
    <xf numFmtId="4" fontId="93" fillId="2" borderId="4" xfId="6" applyNumberFormat="1" applyFont="1" applyFill="1" applyBorder="1"/>
    <xf numFmtId="4" fontId="19" fillId="0" borderId="4" xfId="0" applyNumberFormat="1" applyFont="1" applyBorder="1"/>
    <xf numFmtId="4" fontId="0" fillId="0" borderId="4" xfId="0" applyNumberFormat="1" applyBorder="1"/>
    <xf numFmtId="0" fontId="19" fillId="0" borderId="4" xfId="0" applyFont="1" applyBorder="1" applyAlignment="1">
      <alignment wrapText="1"/>
    </xf>
    <xf numFmtId="4" fontId="92" fillId="0" borderId="4" xfId="0" applyNumberFormat="1" applyFont="1" applyBorder="1"/>
    <xf numFmtId="4" fontId="17" fillId="0" borderId="4" xfId="0" applyNumberFormat="1" applyFont="1" applyBorder="1"/>
    <xf numFmtId="4" fontId="91" fillId="0" borderId="4" xfId="0" applyNumberFormat="1" applyFont="1" applyBorder="1"/>
    <xf numFmtId="0" fontId="19" fillId="0" borderId="4" xfId="0" quotePrefix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/>
    </xf>
    <xf numFmtId="0" fontId="19" fillId="0" borderId="4" xfId="0" applyFont="1" applyBorder="1" applyAlignment="1">
      <alignment horizontal="left" wrapText="1"/>
    </xf>
    <xf numFmtId="4" fontId="0" fillId="2" borderId="4" xfId="0" applyNumberFormat="1" applyFill="1" applyBorder="1"/>
    <xf numFmtId="4" fontId="93" fillId="0" borderId="4" xfId="6" applyNumberFormat="1" applyFont="1" applyFill="1" applyBorder="1"/>
    <xf numFmtId="0" fontId="94" fillId="0" borderId="0" xfId="2" applyFont="1" applyAlignment="1" applyProtection="1">
      <alignment horizontal="left" vertical="center"/>
    </xf>
    <xf numFmtId="0" fontId="95" fillId="0" borderId="0" xfId="2" quotePrefix="1" applyFont="1" applyAlignment="1" applyProtection="1">
      <alignment horizontal="left" vertical="center"/>
    </xf>
    <xf numFmtId="3" fontId="44" fillId="0" borderId="0" xfId="0" applyNumberFormat="1" applyFont="1" applyAlignment="1">
      <alignment horizontal="center" vertical="center" wrapText="1"/>
    </xf>
    <xf numFmtId="0" fontId="96" fillId="0" borderId="0" xfId="2" applyFont="1" applyAlignment="1" applyProtection="1">
      <alignment horizontal="left" vertical="center"/>
    </xf>
    <xf numFmtId="4" fontId="93" fillId="4" borderId="4" xfId="5" applyNumberFormat="1" applyFont="1" applyFill="1" applyBorder="1"/>
    <xf numFmtId="0" fontId="19" fillId="0" borderId="0" xfId="0" applyFont="1"/>
    <xf numFmtId="0" fontId="17" fillId="0" borderId="24" xfId="0" applyFont="1" applyBorder="1" applyAlignment="1">
      <alignment horizontal="center" wrapText="1"/>
    </xf>
    <xf numFmtId="0" fontId="17" fillId="0" borderId="26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/>
    </xf>
    <xf numFmtId="4" fontId="17" fillId="0" borderId="4" xfId="0" applyNumberFormat="1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/>
    </xf>
    <xf numFmtId="0" fontId="25" fillId="0" borderId="6" xfId="3" applyFont="1" applyBorder="1" applyAlignment="1">
      <alignment horizontal="center" vertical="center"/>
    </xf>
    <xf numFmtId="4" fontId="33" fillId="0" borderId="4" xfId="0" applyNumberFormat="1" applyFont="1" applyBorder="1" applyAlignment="1">
      <alignment horizontal="center" vertical="center"/>
    </xf>
    <xf numFmtId="10" fontId="29" fillId="0" borderId="0" xfId="0" applyNumberFormat="1" applyFont="1" applyAlignment="1">
      <alignment horizontal="center" vertical="center"/>
    </xf>
    <xf numFmtId="0" fontId="17" fillId="0" borderId="4" xfId="0" applyFont="1" applyBorder="1" applyAlignment="1">
      <alignment vertical="center"/>
    </xf>
    <xf numFmtId="4" fontId="19" fillId="2" borderId="4" xfId="3" applyNumberFormat="1" applyFont="1" applyFill="1" applyBorder="1" applyAlignment="1">
      <alignment horizontal="center" vertical="distributed"/>
    </xf>
    <xf numFmtId="0" fontId="19" fillId="0" borderId="4" xfId="0" applyFont="1" applyBorder="1" applyAlignment="1">
      <alignment vertical="center"/>
    </xf>
    <xf numFmtId="0" fontId="17" fillId="0" borderId="13" xfId="3" applyFont="1" applyBorder="1" applyAlignment="1">
      <alignment horizontal="left" vertical="distributed"/>
    </xf>
    <xf numFmtId="0" fontId="17" fillId="0" borderId="0" xfId="3" applyFont="1" applyAlignment="1">
      <alignment horizontal="left" vertical="distributed"/>
    </xf>
    <xf numFmtId="4" fontId="19" fillId="0" borderId="4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3" fontId="65" fillId="0" borderId="0" xfId="0" applyNumberFormat="1" applyFont="1" applyAlignment="1">
      <alignment horizontal="center" vertical="center"/>
    </xf>
    <xf numFmtId="4" fontId="19" fillId="3" borderId="4" xfId="3" applyNumberFormat="1" applyFont="1" applyFill="1" applyBorder="1" applyAlignment="1" applyProtection="1">
      <alignment horizontal="center" vertical="distributed"/>
      <protection locked="0"/>
    </xf>
    <xf numFmtId="0" fontId="97" fillId="0" borderId="0" xfId="3" applyFont="1"/>
    <xf numFmtId="10" fontId="18" fillId="0" borderId="4" xfId="3" applyNumberFormat="1" applyFont="1" applyBorder="1" applyAlignment="1">
      <alignment horizontal="center" vertical="center"/>
    </xf>
    <xf numFmtId="10" fontId="18" fillId="0" borderId="5" xfId="3" applyNumberFormat="1" applyFont="1" applyBorder="1" applyAlignment="1">
      <alignment horizontal="center" vertical="center"/>
    </xf>
    <xf numFmtId="49" fontId="15" fillId="0" borderId="4" xfId="3" applyNumberFormat="1" applyFont="1" applyBorder="1" applyAlignment="1">
      <alignment horizontal="right" vertical="distributed"/>
    </xf>
    <xf numFmtId="0" fontId="25" fillId="0" borderId="4" xfId="3" applyFont="1" applyBorder="1" applyAlignment="1">
      <alignment vertical="distributed"/>
    </xf>
    <xf numFmtId="0" fontId="25" fillId="0" borderId="4" xfId="3" applyFont="1" applyBorder="1"/>
    <xf numFmtId="4" fontId="16" fillId="2" borderId="4" xfId="0" applyNumberFormat="1" applyFont="1" applyFill="1" applyBorder="1" applyAlignment="1">
      <alignment horizontal="center" vertical="center"/>
    </xf>
    <xf numFmtId="4" fontId="17" fillId="2" borderId="4" xfId="3" applyNumberFormat="1" applyFont="1" applyFill="1" applyBorder="1" applyAlignment="1">
      <alignment horizontal="center" vertical="distributed"/>
    </xf>
    <xf numFmtId="0" fontId="15" fillId="0" borderId="4" xfId="3" applyFont="1" applyBorder="1" applyAlignment="1">
      <alignment vertical="center"/>
    </xf>
    <xf numFmtId="0" fontId="15" fillId="0" borderId="11" xfId="3" applyFont="1" applyBorder="1" applyAlignment="1">
      <alignment horizontal="center" vertical="center"/>
    </xf>
    <xf numFmtId="0" fontId="15" fillId="0" borderId="5" xfId="3" applyFont="1" applyBorder="1" applyAlignment="1">
      <alignment horizontal="center" vertical="center"/>
    </xf>
    <xf numFmtId="10" fontId="18" fillId="0" borderId="10" xfId="3" applyNumberFormat="1" applyFont="1" applyBorder="1" applyAlignment="1">
      <alignment horizontal="center" vertical="center"/>
    </xf>
    <xf numFmtId="0" fontId="15" fillId="0" borderId="0" xfId="3" applyFont="1" applyAlignment="1">
      <alignment vertical="center"/>
    </xf>
    <xf numFmtId="0" fontId="19" fillId="0" borderId="0" xfId="3" applyFont="1"/>
    <xf numFmtId="0" fontId="19" fillId="0" borderId="4" xfId="3" applyFont="1" applyBorder="1"/>
    <xf numFmtId="0" fontId="21" fillId="0" borderId="4" xfId="3" applyFont="1" applyBorder="1" applyAlignment="1">
      <alignment horizontal="center"/>
    </xf>
    <xf numFmtId="0" fontId="21" fillId="0" borderId="0" xfId="3" applyFont="1" applyAlignment="1">
      <alignment horizontal="center"/>
    </xf>
    <xf numFmtId="0" fontId="19" fillId="0" borderId="4" xfId="3" applyFont="1" applyBorder="1" applyAlignment="1">
      <alignment horizontal="center" vertical="center"/>
    </xf>
    <xf numFmtId="0" fontId="17" fillId="0" borderId="4" xfId="3" applyFont="1" applyBorder="1" applyAlignment="1">
      <alignment horizontal="center" vertical="center"/>
    </xf>
    <xf numFmtId="0" fontId="17" fillId="0" borderId="0" xfId="3" applyFont="1"/>
    <xf numFmtId="0" fontId="19" fillId="0" borderId="5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7" fillId="0" borderId="6" xfId="3" applyFont="1" applyBorder="1" applyAlignment="1">
      <alignment horizontal="center" vertical="center"/>
    </xf>
    <xf numFmtId="0" fontId="17" fillId="0" borderId="4" xfId="3" applyFont="1" applyBorder="1"/>
    <xf numFmtId="0" fontId="98" fillId="0" borderId="4" xfId="3" applyFont="1" applyBorder="1"/>
    <xf numFmtId="0" fontId="98" fillId="0" borderId="0" xfId="3" applyFont="1"/>
    <xf numFmtId="10" fontId="48" fillId="0" borderId="0" xfId="3" applyNumberFormat="1" applyFont="1" applyAlignment="1">
      <alignment horizontal="center" vertical="center"/>
    </xf>
    <xf numFmtId="10" fontId="19" fillId="0" borderId="0" xfId="3" applyNumberFormat="1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4" fontId="17" fillId="0" borderId="4" xfId="3" applyNumberFormat="1" applyFont="1" applyBorder="1" applyAlignment="1">
      <alignment horizontal="center" vertical="center"/>
    </xf>
    <xf numFmtId="4" fontId="48" fillId="0" borderId="0" xfId="3" applyNumberFormat="1" applyFont="1" applyAlignment="1">
      <alignment horizontal="center" vertical="center"/>
    </xf>
    <xf numFmtId="0" fontId="18" fillId="0" borderId="0" xfId="3" applyFont="1" applyAlignment="1">
      <alignment vertical="center" wrapText="1"/>
    </xf>
    <xf numFmtId="0" fontId="25" fillId="0" borderId="0" xfId="3" applyFont="1" applyAlignment="1">
      <alignment vertical="center"/>
    </xf>
    <xf numFmtId="0" fontId="17" fillId="0" borderId="7" xfId="3" applyFont="1" applyBorder="1"/>
    <xf numFmtId="0" fontId="25" fillId="0" borderId="7" xfId="3" applyFont="1" applyBorder="1"/>
    <xf numFmtId="0" fontId="18" fillId="0" borderId="0" xfId="0" applyFont="1" applyAlignment="1">
      <alignment wrapText="1"/>
    </xf>
    <xf numFmtId="4" fontId="19" fillId="2" borderId="4" xfId="0" applyNumberFormat="1" applyFont="1" applyFill="1" applyBorder="1"/>
    <xf numFmtId="3" fontId="33" fillId="0" borderId="4" xfId="0" applyNumberFormat="1" applyFont="1" applyBorder="1" applyAlignment="1">
      <alignment horizontal="center" vertical="center" wrapText="1"/>
    </xf>
    <xf numFmtId="3" fontId="33" fillId="0" borderId="4" xfId="0" applyNumberFormat="1" applyFont="1" applyBorder="1" applyAlignment="1">
      <alignment horizontal="center" vertical="center"/>
    </xf>
    <xf numFmtId="3" fontId="92" fillId="0" borderId="4" xfId="0" applyNumberFormat="1" applyFont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0" borderId="7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distributed"/>
    </xf>
    <xf numFmtId="0" fontId="11" fillId="0" borderId="0" xfId="0" applyFont="1" applyAlignment="1">
      <alignment horizontal="left" vertical="distributed"/>
    </xf>
    <xf numFmtId="0" fontId="72" fillId="0" borderId="11" xfId="0" applyFont="1" applyBorder="1" applyAlignment="1">
      <alignment horizontal="left" vertical="distributed"/>
    </xf>
    <xf numFmtId="0" fontId="72" fillId="0" borderId="12" xfId="0" applyFont="1" applyBorder="1" applyAlignment="1">
      <alignment horizontal="left" vertical="distributed"/>
    </xf>
    <xf numFmtId="0" fontId="3" fillId="0" borderId="0" xfId="0" applyFont="1" applyAlignment="1">
      <alignment horizontal="left" vertical="distributed"/>
    </xf>
    <xf numFmtId="0" fontId="11" fillId="0" borderId="0" xfId="0" applyFont="1" applyAlignment="1">
      <alignment horizontal="right" vertical="distributed"/>
    </xf>
    <xf numFmtId="0" fontId="3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4" fontId="15" fillId="0" borderId="4" xfId="3" applyNumberFormat="1" applyFont="1" applyBorder="1" applyAlignment="1">
      <alignment horizontal="center" vertical="distributed"/>
    </xf>
    <xf numFmtId="0" fontId="16" fillId="0" borderId="4" xfId="3" applyFont="1" applyBorder="1" applyAlignment="1">
      <alignment horizontal="left" vertical="distributed" wrapText="1"/>
    </xf>
    <xf numFmtId="0" fontId="16" fillId="0" borderId="4" xfId="3" applyFont="1" applyBorder="1" applyAlignment="1">
      <alignment horizontal="left" vertical="distributed"/>
    </xf>
    <xf numFmtId="0" fontId="17" fillId="0" borderId="4" xfId="3" applyFont="1" applyBorder="1" applyAlignment="1">
      <alignment horizontal="left" vertical="distributed"/>
    </xf>
    <xf numFmtId="0" fontId="15" fillId="0" borderId="4" xfId="3" applyFont="1" applyBorder="1" applyAlignment="1">
      <alignment horizontal="left" vertical="distributed"/>
    </xf>
    <xf numFmtId="4" fontId="19" fillId="0" borderId="7" xfId="3" applyNumberFormat="1" applyFont="1" applyBorder="1" applyAlignment="1">
      <alignment horizontal="left" vertical="distributed"/>
    </xf>
    <xf numFmtId="4" fontId="19" fillId="0" borderId="0" xfId="3" applyNumberFormat="1" applyFont="1" applyAlignment="1">
      <alignment horizontal="left" vertical="distributed"/>
    </xf>
    <xf numFmtId="0" fontId="15" fillId="0" borderId="4" xfId="3" applyFont="1" applyBorder="1" applyAlignment="1">
      <alignment horizontal="left" vertical="distributed" wrapText="1"/>
    </xf>
    <xf numFmtId="0" fontId="81" fillId="0" borderId="0" xfId="3" applyFont="1" applyAlignment="1">
      <alignment horizontal="left" vertical="distributed"/>
    </xf>
    <xf numFmtId="4" fontId="17" fillId="0" borderId="4" xfId="3" applyNumberFormat="1" applyFont="1" applyBorder="1" applyAlignment="1">
      <alignment horizontal="center" vertical="distributed"/>
    </xf>
    <xf numFmtId="0" fontId="19" fillId="0" borderId="4" xfId="3" applyFont="1" applyBorder="1" applyAlignment="1">
      <alignment horizontal="center" vertical="center"/>
    </xf>
    <xf numFmtId="0" fontId="17" fillId="0" borderId="7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17" fillId="0" borderId="7" xfId="3" applyFont="1" applyBorder="1" applyAlignment="1">
      <alignment horizontal="center" wrapText="1"/>
    </xf>
    <xf numFmtId="0" fontId="17" fillId="0" borderId="0" xfId="3" applyFont="1" applyAlignment="1">
      <alignment horizontal="center" wrapText="1"/>
    </xf>
    <xf numFmtId="0" fontId="17" fillId="0" borderId="15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wrapText="1"/>
    </xf>
    <xf numFmtId="0" fontId="18" fillId="0" borderId="0" xfId="3" applyFont="1" applyAlignment="1">
      <alignment horizontal="center" wrapText="1"/>
    </xf>
    <xf numFmtId="0" fontId="17" fillId="0" borderId="1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33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1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5" fillId="0" borderId="4" xfId="3" applyFont="1" applyBorder="1" applyAlignment="1">
      <alignment horizontal="left" vertical="top" wrapText="1"/>
    </xf>
    <xf numFmtId="0" fontId="15" fillId="0" borderId="4" xfId="3" applyFont="1" applyBorder="1" applyAlignment="1">
      <alignment horizontal="left" vertical="top"/>
    </xf>
    <xf numFmtId="4" fontId="29" fillId="0" borderId="5" xfId="0" applyNumberFormat="1" applyFont="1" applyBorder="1" applyAlignment="1">
      <alignment horizontal="center"/>
    </xf>
    <xf numFmtId="4" fontId="29" fillId="0" borderId="10" xfId="0" applyNumberFormat="1" applyFont="1" applyBorder="1" applyAlignment="1">
      <alignment horizontal="center"/>
    </xf>
    <xf numFmtId="4" fontId="29" fillId="0" borderId="6" xfId="0" applyNumberFormat="1" applyFont="1" applyBorder="1" applyAlignment="1">
      <alignment horizontal="center"/>
    </xf>
    <xf numFmtId="4" fontId="29" fillId="0" borderId="4" xfId="0" applyNumberFormat="1" applyFont="1" applyBorder="1" applyAlignment="1">
      <alignment horizontal="center"/>
    </xf>
    <xf numFmtId="4" fontId="33" fillId="0" borderId="5" xfId="0" applyNumberFormat="1" applyFont="1" applyBorder="1" applyAlignment="1">
      <alignment horizontal="center"/>
    </xf>
    <xf numFmtId="4" fontId="33" fillId="0" borderId="10" xfId="0" applyNumberFormat="1" applyFont="1" applyBorder="1" applyAlignment="1">
      <alignment horizontal="center"/>
    </xf>
    <xf numFmtId="4" fontId="33" fillId="0" borderId="6" xfId="0" applyNumberFormat="1" applyFont="1" applyBorder="1" applyAlignment="1">
      <alignment horizontal="center"/>
    </xf>
    <xf numFmtId="4" fontId="49" fillId="0" borderId="10" xfId="0" applyNumberFormat="1" applyFont="1" applyBorder="1" applyAlignment="1">
      <alignment horizontal="center"/>
    </xf>
    <xf numFmtId="4" fontId="49" fillId="0" borderId="6" xfId="0" applyNumberFormat="1" applyFont="1" applyBorder="1" applyAlignment="1">
      <alignment horizontal="center"/>
    </xf>
    <xf numFmtId="0" fontId="29" fillId="0" borderId="2" xfId="0" applyFont="1" applyBorder="1" applyAlignment="1">
      <alignment horizontal="left" vertical="justify" wrapText="1"/>
    </xf>
    <xf numFmtId="0" fontId="17" fillId="0" borderId="13" xfId="3" applyFont="1" applyBorder="1" applyAlignment="1">
      <alignment horizontal="left" vertical="distributed"/>
    </xf>
    <xf numFmtId="0" fontId="17" fillId="0" borderId="2" xfId="3" applyFont="1" applyBorder="1" applyAlignment="1">
      <alignment horizontal="left" vertical="distributed"/>
    </xf>
    <xf numFmtId="0" fontId="17" fillId="0" borderId="14" xfId="3" applyFont="1" applyBorder="1" applyAlignment="1">
      <alignment horizontal="left" vertical="distributed"/>
    </xf>
    <xf numFmtId="0" fontId="81" fillId="0" borderId="0" xfId="0" applyFont="1" applyAlignment="1">
      <alignment horizontal="left"/>
    </xf>
    <xf numFmtId="3" fontId="33" fillId="0" borderId="11" xfId="0" applyNumberFormat="1" applyFont="1" applyBorder="1" applyAlignment="1">
      <alignment horizontal="left"/>
    </xf>
    <xf numFmtId="3" fontId="33" fillId="0" borderId="1" xfId="0" applyNumberFormat="1" applyFont="1" applyBorder="1" applyAlignment="1">
      <alignment horizontal="left"/>
    </xf>
    <xf numFmtId="3" fontId="33" fillId="0" borderId="12" xfId="0" applyNumberFormat="1" applyFont="1" applyBorder="1" applyAlignment="1">
      <alignment horizontal="left"/>
    </xf>
    <xf numFmtId="0" fontId="16" fillId="0" borderId="0" xfId="0" applyFont="1" applyAlignment="1">
      <alignment horizontal="left" vertical="distributed"/>
    </xf>
    <xf numFmtId="0" fontId="6" fillId="0" borderId="0" xfId="0" applyFont="1" applyAlignment="1">
      <alignment horizontal="left"/>
    </xf>
    <xf numFmtId="4" fontId="29" fillId="0" borderId="3" xfId="0" applyNumberFormat="1" applyFont="1" applyBorder="1" applyAlignment="1">
      <alignment horizontal="center"/>
    </xf>
    <xf numFmtId="4" fontId="29" fillId="0" borderId="9" xfId="0" applyNumberFormat="1" applyFont="1" applyBorder="1" applyAlignment="1">
      <alignment horizontal="center"/>
    </xf>
    <xf numFmtId="0" fontId="82" fillId="0" borderId="0" xfId="0" applyFont="1" applyAlignment="1">
      <alignment horizontal="left" vertical="distributed" wrapText="1"/>
    </xf>
    <xf numFmtId="0" fontId="28" fillId="0" borderId="1" xfId="0" applyFont="1" applyBorder="1" applyAlignment="1">
      <alignment horizontal="left" vertical="distributed"/>
    </xf>
    <xf numFmtId="4" fontId="18" fillId="0" borderId="4" xfId="0" applyNumberFormat="1" applyFont="1" applyBorder="1" applyAlignment="1">
      <alignment horizontal="center" vertical="distributed"/>
    </xf>
    <xf numFmtId="4" fontId="29" fillId="0" borderId="2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/>
    </xf>
    <xf numFmtId="0" fontId="28" fillId="0" borderId="3" xfId="0" applyFont="1" applyBorder="1" applyAlignment="1">
      <alignment horizontal="left" vertical="distributed" wrapText="1"/>
    </xf>
    <xf numFmtId="3" fontId="83" fillId="0" borderId="15" xfId="0" applyNumberFormat="1" applyFont="1" applyBorder="1" applyAlignment="1">
      <alignment horizontal="left" vertical="distributed"/>
    </xf>
    <xf numFmtId="3" fontId="83" fillId="0" borderId="3" xfId="0" applyNumberFormat="1" applyFont="1" applyBorder="1" applyAlignment="1">
      <alignment horizontal="left" vertical="distributed"/>
    </xf>
    <xf numFmtId="0" fontId="81" fillId="0" borderId="0" xfId="0" applyFont="1" applyAlignment="1">
      <alignment horizontal="left" vertical="distributed"/>
    </xf>
    <xf numFmtId="0" fontId="28" fillId="0" borderId="0" xfId="0" applyFont="1" applyAlignment="1">
      <alignment horizontal="left" vertical="distributed" wrapText="1"/>
    </xf>
    <xf numFmtId="0" fontId="28" fillId="0" borderId="1" xfId="0" applyFont="1" applyBorder="1" applyAlignment="1">
      <alignment horizontal="center" vertical="distributed"/>
    </xf>
    <xf numFmtId="0" fontId="36" fillId="0" borderId="0" xfId="0" applyFont="1" applyAlignment="1">
      <alignment horizontal="left" vertical="distributed"/>
    </xf>
    <xf numFmtId="0" fontId="18" fillId="0" borderId="0" xfId="0" applyFont="1" applyAlignment="1">
      <alignment horizontal="left" vertical="distributed" wrapText="1"/>
    </xf>
    <xf numFmtId="0" fontId="18" fillId="0" borderId="0" xfId="0" applyFont="1" applyAlignment="1">
      <alignment horizontal="left" vertical="distributed"/>
    </xf>
    <xf numFmtId="4" fontId="61" fillId="0" borderId="1" xfId="0" applyNumberFormat="1" applyFont="1" applyBorder="1" applyAlignment="1">
      <alignment horizontal="center" vertical="center" wrapText="1"/>
    </xf>
    <xf numFmtId="0" fontId="48" fillId="0" borderId="17" xfId="0" applyFont="1" applyBorder="1" applyAlignment="1">
      <alignment horizontal="center"/>
    </xf>
    <xf numFmtId="0" fontId="48" fillId="0" borderId="18" xfId="0" applyFont="1" applyBorder="1" applyAlignment="1">
      <alignment horizontal="center"/>
    </xf>
    <xf numFmtId="0" fontId="77" fillId="7" borderId="16" xfId="0" applyFont="1" applyFill="1" applyBorder="1" applyAlignment="1">
      <alignment horizontal="center"/>
    </xf>
    <xf numFmtId="0" fontId="78" fillId="5" borderId="16" xfId="0" applyFont="1" applyFill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3" fontId="22" fillId="0" borderId="0" xfId="0" applyNumberFormat="1" applyFont="1" applyAlignment="1">
      <alignment horizontal="left" vertical="distributed"/>
    </xf>
    <xf numFmtId="0" fontId="48" fillId="0" borderId="13" xfId="0" applyFont="1" applyBorder="1" applyAlignment="1">
      <alignment horizontal="left" wrapText="1"/>
    </xf>
    <xf numFmtId="0" fontId="48" fillId="0" borderId="2" xfId="0" applyFont="1" applyBorder="1" applyAlignment="1">
      <alignment horizontal="left" wrapText="1"/>
    </xf>
    <xf numFmtId="0" fontId="48" fillId="0" borderId="14" xfId="0" applyFont="1" applyBorder="1" applyAlignment="1">
      <alignment horizontal="left" wrapText="1"/>
    </xf>
    <xf numFmtId="0" fontId="48" fillId="0" borderId="7" xfId="0" applyFont="1" applyBorder="1" applyAlignment="1">
      <alignment horizontal="left" wrapText="1"/>
    </xf>
    <xf numFmtId="0" fontId="48" fillId="0" borderId="0" xfId="0" applyFont="1" applyAlignment="1">
      <alignment horizontal="left" wrapText="1"/>
    </xf>
    <xf numFmtId="0" fontId="48" fillId="0" borderId="8" xfId="0" applyFont="1" applyBorder="1" applyAlignment="1">
      <alignment horizontal="left" wrapText="1"/>
    </xf>
    <xf numFmtId="0" fontId="48" fillId="0" borderId="15" xfId="0" applyFont="1" applyBorder="1" applyAlignment="1">
      <alignment horizontal="left" wrapText="1"/>
    </xf>
    <xf numFmtId="0" fontId="48" fillId="0" borderId="3" xfId="0" applyFont="1" applyBorder="1" applyAlignment="1">
      <alignment horizontal="left" wrapText="1"/>
    </xf>
    <xf numFmtId="0" fontId="48" fillId="0" borderId="9" xfId="0" applyFont="1" applyBorder="1" applyAlignment="1">
      <alignment horizontal="left" wrapText="1"/>
    </xf>
    <xf numFmtId="0" fontId="75" fillId="0" borderId="0" xfId="0" applyFont="1" applyAlignment="1">
      <alignment horizontal="left" wrapText="1"/>
    </xf>
  </cellXfs>
  <cellStyles count="7">
    <cellStyle name="Good" xfId="5" builtinId="26"/>
    <cellStyle name="Hyperlink" xfId="2" builtinId="8"/>
    <cellStyle name="Neutral" xfId="6" builtinId="28"/>
    <cellStyle name="Normal" xfId="0" builtinId="0"/>
    <cellStyle name="Normal 2" xfId="3" xr:uid="{00000000-0005-0000-0000-000004000000}"/>
    <cellStyle name="Normal 2 2" xfId="4" xr:uid="{00000000-0005-0000-0000-000005000000}"/>
    <cellStyle name="Percent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7030A0"/>
  </sheetPr>
  <dimension ref="A1:C52"/>
  <sheetViews>
    <sheetView tabSelected="1" workbookViewId="0">
      <selection activeCell="H6" sqref="H6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2" x14ac:dyDescent="0.25">
      <c r="A1" s="422" t="s">
        <v>419</v>
      </c>
      <c r="B1" s="422"/>
    </row>
    <row r="2" spans="1:2" s="1" customFormat="1" ht="129.75" customHeight="1" x14ac:dyDescent="0.2">
      <c r="A2" s="423" t="s">
        <v>310</v>
      </c>
      <c r="B2" s="423"/>
    </row>
    <row r="3" spans="1:2" s="1" customFormat="1" ht="15.75" customHeight="1" x14ac:dyDescent="0.2">
      <c r="A3" s="421"/>
      <c r="B3" s="421"/>
    </row>
    <row r="4" spans="1:2" ht="15.75" customHeight="1" x14ac:dyDescent="0.25">
      <c r="A4" s="2"/>
      <c r="B4" s="2"/>
    </row>
    <row r="5" spans="1:2" ht="15.75" customHeight="1" x14ac:dyDescent="0.25">
      <c r="A5" s="289" t="s">
        <v>0</v>
      </c>
      <c r="B5" s="426" t="s">
        <v>474</v>
      </c>
    </row>
    <row r="6" spans="1:2" s="414" customFormat="1" ht="88.5" customHeight="1" x14ac:dyDescent="0.25">
      <c r="A6" s="413"/>
      <c r="B6" s="427"/>
    </row>
    <row r="7" spans="1:2" s="414" customFormat="1" ht="24" customHeight="1" x14ac:dyDescent="0.25">
      <c r="A7" s="413"/>
      <c r="B7" s="427"/>
    </row>
    <row r="8" spans="1:2" s="414" customFormat="1" ht="46.15" customHeight="1" x14ac:dyDescent="0.25">
      <c r="A8" s="413"/>
      <c r="B8" s="427"/>
    </row>
    <row r="9" spans="1:2" s="414" customFormat="1" ht="35.25" customHeight="1" x14ac:dyDescent="0.25">
      <c r="A9" s="413"/>
      <c r="B9" s="427"/>
    </row>
    <row r="10" spans="1:2" s="414" customFormat="1" ht="38.25" hidden="1" customHeight="1" x14ac:dyDescent="0.25">
      <c r="A10" s="413"/>
      <c r="B10" s="427"/>
    </row>
    <row r="11" spans="1:2" s="414" customFormat="1" ht="38.25" hidden="1" customHeight="1" x14ac:dyDescent="0.25">
      <c r="A11" s="413"/>
      <c r="B11" s="427"/>
    </row>
    <row r="12" spans="1:2" s="414" customFormat="1" ht="12" customHeight="1" x14ac:dyDescent="0.25">
      <c r="A12" s="413"/>
      <c r="B12" s="427"/>
    </row>
    <row r="13" spans="1:2" s="414" customFormat="1" ht="20.25" hidden="1" customHeight="1" x14ac:dyDescent="0.25">
      <c r="A13" s="413"/>
      <c r="B13" s="427"/>
    </row>
    <row r="14" spans="1:2" s="414" customFormat="1" ht="51" hidden="1" customHeight="1" x14ac:dyDescent="0.25">
      <c r="A14" s="413"/>
      <c r="B14" s="427"/>
    </row>
    <row r="15" spans="1:2" s="414" customFormat="1" ht="23.25" hidden="1" customHeight="1" x14ac:dyDescent="0.25">
      <c r="A15" s="413"/>
      <c r="B15" s="427"/>
    </row>
    <row r="16" spans="1:2" s="414" customFormat="1" ht="4.5" customHeight="1" x14ac:dyDescent="0.25">
      <c r="A16" s="413"/>
      <c r="B16" s="427"/>
    </row>
    <row r="17" spans="1:3" s="414" customFormat="1" ht="31.5" hidden="1" customHeight="1" x14ac:dyDescent="0.25">
      <c r="A17" s="413"/>
      <c r="B17" s="427"/>
    </row>
    <row r="18" spans="1:3" s="414" customFormat="1" ht="65.25" hidden="1" customHeight="1" x14ac:dyDescent="0.25">
      <c r="A18" s="415"/>
      <c r="B18" s="427"/>
    </row>
    <row r="19" spans="1:3" s="414" customFormat="1" ht="73.5" hidden="1" customHeight="1" x14ac:dyDescent="0.25">
      <c r="A19" s="416"/>
      <c r="B19" s="428"/>
    </row>
    <row r="20" spans="1:3" ht="32.25" customHeight="1" x14ac:dyDescent="0.25">
      <c r="A20" s="419" t="s">
        <v>262</v>
      </c>
      <c r="B20" s="420"/>
    </row>
    <row r="21" spans="1:3" x14ac:dyDescent="0.25">
      <c r="A21" s="417" t="s">
        <v>1</v>
      </c>
      <c r="B21" s="417"/>
    </row>
    <row r="22" spans="1:3" ht="85.15" customHeight="1" x14ac:dyDescent="0.25">
      <c r="A22" s="424" t="s">
        <v>425</v>
      </c>
      <c r="B22" s="425"/>
      <c r="C22" s="4"/>
    </row>
    <row r="23" spans="1:3" ht="15.6" customHeight="1" x14ac:dyDescent="0.25">
      <c r="A23" s="288"/>
      <c r="B23" s="288"/>
      <c r="C23" s="4"/>
    </row>
    <row r="24" spans="1:3" ht="15.75" customHeight="1" x14ac:dyDescent="0.25">
      <c r="A24" s="417" t="s">
        <v>2</v>
      </c>
      <c r="B24" s="417"/>
    </row>
    <row r="25" spans="1:3" ht="15.75" customHeight="1" x14ac:dyDescent="0.25">
      <c r="A25" s="421" t="s">
        <v>312</v>
      </c>
      <c r="B25" s="421"/>
    </row>
    <row r="26" spans="1:3" ht="33" customHeight="1" x14ac:dyDescent="0.25">
      <c r="A26" s="417" t="s">
        <v>3</v>
      </c>
      <c r="B26" s="417"/>
    </row>
    <row r="27" spans="1:3" ht="15.75" customHeight="1" x14ac:dyDescent="0.25">
      <c r="A27" s="421" t="s">
        <v>4</v>
      </c>
      <c r="B27" s="421"/>
    </row>
    <row r="28" spans="1:3" ht="15.75" customHeight="1" x14ac:dyDescent="0.25">
      <c r="A28" s="421" t="s">
        <v>5</v>
      </c>
      <c r="B28" s="421"/>
    </row>
    <row r="30" spans="1:3" x14ac:dyDescent="0.25">
      <c r="A30" s="3" t="s">
        <v>6</v>
      </c>
    </row>
    <row r="32" spans="1:3" ht="18.75" x14ac:dyDescent="0.25">
      <c r="A32" s="5" t="s">
        <v>7</v>
      </c>
    </row>
    <row r="33" spans="1:2" ht="49.15" customHeight="1" x14ac:dyDescent="0.25">
      <c r="A33" s="346" t="s">
        <v>8</v>
      </c>
      <c r="B33" s="7" t="s">
        <v>424</v>
      </c>
    </row>
    <row r="34" spans="1:2" s="315" customFormat="1" ht="36" customHeight="1" x14ac:dyDescent="0.25">
      <c r="A34" s="344" t="s">
        <v>322</v>
      </c>
      <c r="B34" s="8" t="s">
        <v>423</v>
      </c>
    </row>
    <row r="35" spans="1:2" ht="31.9" customHeight="1" x14ac:dyDescent="0.25">
      <c r="A35" s="343" t="s">
        <v>9</v>
      </c>
      <c r="B35" s="8" t="s">
        <v>10</v>
      </c>
    </row>
    <row r="36" spans="1:2" ht="47.25" x14ac:dyDescent="0.25">
      <c r="A36" s="287" t="s">
        <v>11</v>
      </c>
      <c r="B36" s="8" t="s">
        <v>12</v>
      </c>
    </row>
    <row r="37" spans="1:2" x14ac:dyDescent="0.25">
      <c r="A37" s="287" t="s">
        <v>257</v>
      </c>
      <c r="B37" s="7" t="s">
        <v>13</v>
      </c>
    </row>
    <row r="38" spans="1:2" x14ac:dyDescent="0.25">
      <c r="A38" s="287" t="s">
        <v>14</v>
      </c>
      <c r="B38" s="7" t="s">
        <v>15</v>
      </c>
    </row>
    <row r="39" spans="1:2" x14ac:dyDescent="0.25">
      <c r="A39" s="299" t="s">
        <v>301</v>
      </c>
      <c r="B39" s="7" t="s">
        <v>303</v>
      </c>
    </row>
    <row r="40" spans="1:2" ht="31.5" x14ac:dyDescent="0.25">
      <c r="A40" s="299" t="s">
        <v>420</v>
      </c>
      <c r="B40" s="7" t="s">
        <v>421</v>
      </c>
    </row>
    <row r="41" spans="1:2" ht="18.75" x14ac:dyDescent="0.25">
      <c r="A41" s="5" t="s">
        <v>16</v>
      </c>
    </row>
    <row r="42" spans="1:2" ht="47.25" hidden="1" x14ac:dyDescent="0.25">
      <c r="A42" s="6" t="s">
        <v>17</v>
      </c>
      <c r="B42" s="9" t="s">
        <v>18</v>
      </c>
    </row>
    <row r="43" spans="1:2" ht="47.25" hidden="1" x14ac:dyDescent="0.25">
      <c r="A43" s="6" t="s">
        <v>19</v>
      </c>
      <c r="B43" s="8" t="s">
        <v>20</v>
      </c>
    </row>
    <row r="44" spans="1:2" ht="55.15" customHeight="1" x14ac:dyDescent="0.25">
      <c r="A44" s="287" t="s">
        <v>257</v>
      </c>
      <c r="B44" s="7" t="s">
        <v>280</v>
      </c>
    </row>
    <row r="45" spans="1:2" x14ac:dyDescent="0.25">
      <c r="A45" s="287" t="s">
        <v>14</v>
      </c>
      <c r="B45" s="7" t="s">
        <v>15</v>
      </c>
    </row>
    <row r="46" spans="1:2" x14ac:dyDescent="0.25">
      <c r="A46" s="10"/>
    </row>
    <row r="51" spans="1:2" ht="31.15" customHeight="1" x14ac:dyDescent="0.25">
      <c r="A51" s="418" t="s">
        <v>21</v>
      </c>
      <c r="B51" s="418"/>
    </row>
    <row r="52" spans="1:2" ht="35.450000000000003" customHeight="1" x14ac:dyDescent="0.25">
      <c r="A52" s="418" t="s">
        <v>22</v>
      </c>
      <c r="B52" s="418"/>
    </row>
  </sheetData>
  <mergeCells count="14">
    <mergeCell ref="A1:B1"/>
    <mergeCell ref="A2:B2"/>
    <mergeCell ref="A3:B3"/>
    <mergeCell ref="A21:B21"/>
    <mergeCell ref="A22:B22"/>
    <mergeCell ref="B5:B19"/>
    <mergeCell ref="A24:B24"/>
    <mergeCell ref="A51:B51"/>
    <mergeCell ref="A52:B52"/>
    <mergeCell ref="A20:B20"/>
    <mergeCell ref="A26:B26"/>
    <mergeCell ref="A27:B27"/>
    <mergeCell ref="A28:B28"/>
    <mergeCell ref="A25:B25"/>
  </mergeCells>
  <hyperlinks>
    <hyperlink ref="A42" location="'3 Analiza financiara-indicatori'!A1" display="3 Analiza financiara - indicatori" xr:uid="{00000000-0004-0000-0000-000000000000}"/>
    <hyperlink ref="A43" location="'4 Risc beneficiar'!A1" display="4 Risc beneficiar" xr:uid="{00000000-0004-0000-0000-000001000000}"/>
    <hyperlink ref="A33" location="'Buget cerere'!A1" display="Buget cerere" xr:uid="{00000000-0004-0000-0000-000002000000}"/>
    <hyperlink ref="A35" location="Investitie!A1" display=" Investitie" xr:uid="{00000000-0004-0000-0000-000003000000}"/>
    <hyperlink ref="A36" location="'Proiectii financiare_V,Ch act'!A1" display="Proiectii financiare_V,Ch act" xr:uid="{00000000-0004-0000-0000-000004000000}"/>
    <hyperlink ref="A37" location="'Proiectii financiare marginale'!A1" display="Proiectii financiare_marginal" xr:uid="{00000000-0004-0000-0000-000005000000}"/>
    <hyperlink ref="A38" location="'Rentabilitate investitie'!A1" display="Rentabilitate investitie" xr:uid="{00000000-0004-0000-0000-000006000000}"/>
    <hyperlink ref="A44" location="'Proiectii financiare marginale'!A1" display="Proiectii financiare_marginale" xr:uid="{00000000-0004-0000-0000-000007000000}"/>
    <hyperlink ref="A45" location="'Rentabilitate investitie'!A1" display="Rentabilitate investitie" xr:uid="{00000000-0004-0000-0000-000008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I60"/>
  <sheetViews>
    <sheetView topLeftCell="A45" workbookViewId="0">
      <selection activeCell="H62" sqref="H62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37" t="s">
        <v>415</v>
      </c>
      <c r="B1" s="437"/>
      <c r="C1" s="437"/>
      <c r="D1" s="437"/>
      <c r="E1" s="437"/>
      <c r="F1" s="437"/>
      <c r="G1" s="437"/>
      <c r="H1" s="437"/>
      <c r="I1" s="437"/>
    </row>
    <row r="5" spans="1:9" ht="15.75" thickBot="1" x14ac:dyDescent="0.3"/>
    <row r="6" spans="1:9" ht="30" x14ac:dyDescent="0.25">
      <c r="A6" s="453" t="s">
        <v>323</v>
      </c>
      <c r="B6" s="455" t="s">
        <v>324</v>
      </c>
      <c r="C6" s="316" t="s">
        <v>325</v>
      </c>
      <c r="D6" s="317" t="s">
        <v>326</v>
      </c>
      <c r="E6" s="318" t="s">
        <v>327</v>
      </c>
      <c r="F6" s="319" t="s">
        <v>408</v>
      </c>
      <c r="G6" s="320" t="s">
        <v>409</v>
      </c>
    </row>
    <row r="7" spans="1:9" ht="15.75" thickBot="1" x14ac:dyDescent="0.3">
      <c r="A7" s="454"/>
      <c r="B7" s="456"/>
      <c r="C7" s="321" t="s">
        <v>199</v>
      </c>
      <c r="D7" s="322" t="s">
        <v>199</v>
      </c>
      <c r="E7" s="323" t="s">
        <v>199</v>
      </c>
      <c r="F7" s="323" t="s">
        <v>199</v>
      </c>
      <c r="G7" s="323" t="s">
        <v>199</v>
      </c>
    </row>
    <row r="8" spans="1:9" ht="15.75" thickBot="1" x14ac:dyDescent="0.3">
      <c r="A8" s="324">
        <v>1</v>
      </c>
      <c r="B8" s="325">
        <v>2</v>
      </c>
      <c r="C8" s="326">
        <v>3</v>
      </c>
      <c r="D8" s="325">
        <v>4</v>
      </c>
      <c r="E8" s="325">
        <v>5</v>
      </c>
      <c r="F8" s="327">
        <v>6</v>
      </c>
      <c r="G8" s="328">
        <v>7</v>
      </c>
    </row>
    <row r="9" spans="1:9" x14ac:dyDescent="0.25">
      <c r="A9" s="457" t="s">
        <v>330</v>
      </c>
      <c r="B9" s="458"/>
      <c r="C9" s="458"/>
      <c r="D9" s="458"/>
      <c r="E9" s="458"/>
      <c r="F9" s="458"/>
      <c r="G9" s="458"/>
    </row>
    <row r="10" spans="1:9" x14ac:dyDescent="0.25">
      <c r="A10" s="329">
        <v>1.1000000000000001</v>
      </c>
      <c r="B10" s="330" t="s">
        <v>331</v>
      </c>
      <c r="C10" s="342"/>
      <c r="D10" s="332"/>
      <c r="E10" s="332"/>
      <c r="F10" s="333"/>
      <c r="G10" s="333"/>
    </row>
    <row r="11" spans="1:9" x14ac:dyDescent="0.25">
      <c r="A11" s="329">
        <v>1.2</v>
      </c>
      <c r="B11" s="330" t="s">
        <v>37</v>
      </c>
      <c r="C11" s="342"/>
      <c r="D11" s="332"/>
      <c r="E11" s="332"/>
      <c r="F11" s="333"/>
      <c r="G11" s="333"/>
    </row>
    <row r="12" spans="1:9" ht="20.45" customHeight="1" x14ac:dyDescent="0.25">
      <c r="A12" s="329">
        <v>1.3</v>
      </c>
      <c r="B12" s="334" t="s">
        <v>332</v>
      </c>
      <c r="C12" s="342"/>
      <c r="D12" s="332"/>
      <c r="E12" s="332"/>
      <c r="F12" s="333"/>
      <c r="G12" s="333"/>
    </row>
    <row r="13" spans="1:9" x14ac:dyDescent="0.25">
      <c r="A13" s="329">
        <v>1.4</v>
      </c>
      <c r="B13" s="330" t="s">
        <v>333</v>
      </c>
      <c r="C13" s="342"/>
      <c r="D13" s="332"/>
      <c r="E13" s="332"/>
      <c r="F13" s="333"/>
      <c r="G13" s="333"/>
    </row>
    <row r="14" spans="1:9" x14ac:dyDescent="0.25">
      <c r="A14" s="459" t="s">
        <v>334</v>
      </c>
      <c r="B14" s="459"/>
      <c r="C14" s="335">
        <f>SUM(C10:C13)</f>
        <v>0</v>
      </c>
      <c r="D14" s="336">
        <f t="shared" ref="D14:G14" si="0">SUM(D10:D13)</f>
        <v>0</v>
      </c>
      <c r="E14" s="336">
        <f t="shared" si="0"/>
        <v>0</v>
      </c>
      <c r="F14" s="335">
        <f t="shared" si="0"/>
        <v>0</v>
      </c>
      <c r="G14" s="335">
        <f t="shared" si="0"/>
        <v>0</v>
      </c>
    </row>
    <row r="15" spans="1:9" ht="14.45" customHeight="1" x14ac:dyDescent="0.25">
      <c r="A15" s="460" t="s">
        <v>335</v>
      </c>
      <c r="B15" s="461"/>
      <c r="C15" s="461"/>
      <c r="D15" s="461"/>
      <c r="E15" s="461"/>
      <c r="F15" s="461"/>
      <c r="G15" s="462"/>
    </row>
    <row r="16" spans="1:9" x14ac:dyDescent="0.25">
      <c r="A16" s="329">
        <v>2.1</v>
      </c>
      <c r="B16" s="330" t="s">
        <v>43</v>
      </c>
      <c r="C16" s="342"/>
      <c r="D16" s="332"/>
      <c r="E16" s="332"/>
      <c r="F16" s="333"/>
      <c r="G16" s="333"/>
    </row>
    <row r="17" spans="1:7" x14ac:dyDescent="0.25">
      <c r="A17" s="459" t="s">
        <v>336</v>
      </c>
      <c r="B17" s="459"/>
      <c r="C17" s="335">
        <f>SUM(C16:C16)</f>
        <v>0</v>
      </c>
      <c r="D17" s="336">
        <f>SUM(D16:D16)</f>
        <v>0</v>
      </c>
      <c r="E17" s="336">
        <f>SUM(E16:E16)</f>
        <v>0</v>
      </c>
      <c r="F17" s="335">
        <f>SUM(F16:F16)</f>
        <v>0</v>
      </c>
      <c r="G17" s="335">
        <f>SUM(G16:G16)</f>
        <v>0</v>
      </c>
    </row>
    <row r="18" spans="1:7" ht="14.45" customHeight="1" x14ac:dyDescent="0.25">
      <c r="A18" s="460" t="s">
        <v>337</v>
      </c>
      <c r="B18" s="461"/>
      <c r="C18" s="461"/>
      <c r="D18" s="461"/>
      <c r="E18" s="461"/>
      <c r="F18" s="461"/>
      <c r="G18" s="462"/>
    </row>
    <row r="19" spans="1:7" x14ac:dyDescent="0.25">
      <c r="A19" s="329">
        <v>3.1</v>
      </c>
      <c r="B19" s="330" t="s">
        <v>338</v>
      </c>
      <c r="C19" s="342"/>
      <c r="D19" s="332"/>
      <c r="E19" s="332"/>
      <c r="F19" s="333"/>
      <c r="G19" s="333"/>
    </row>
    <row r="20" spans="1:7" ht="24.75" x14ac:dyDescent="0.25">
      <c r="A20" s="329">
        <v>3.2</v>
      </c>
      <c r="B20" s="334" t="s">
        <v>345</v>
      </c>
      <c r="C20" s="342"/>
      <c r="D20" s="332"/>
      <c r="E20" s="332"/>
      <c r="F20" s="333"/>
      <c r="G20" s="333"/>
    </row>
    <row r="21" spans="1:7" x14ac:dyDescent="0.25">
      <c r="A21" s="329">
        <v>3.3</v>
      </c>
      <c r="B21" s="330" t="s">
        <v>346</v>
      </c>
      <c r="C21" s="342"/>
      <c r="D21" s="332"/>
      <c r="E21" s="332"/>
      <c r="F21" s="333"/>
      <c r="G21" s="333"/>
    </row>
    <row r="22" spans="1:7" x14ac:dyDescent="0.25">
      <c r="A22" s="329">
        <v>3.4</v>
      </c>
      <c r="B22" s="330" t="s">
        <v>347</v>
      </c>
      <c r="C22" s="342"/>
      <c r="D22" s="332"/>
      <c r="E22" s="332"/>
      <c r="F22" s="333"/>
      <c r="G22" s="333"/>
    </row>
    <row r="23" spans="1:7" ht="13.7" customHeight="1" x14ac:dyDescent="0.25">
      <c r="A23" s="329">
        <v>3.5</v>
      </c>
      <c r="B23" s="330" t="s">
        <v>284</v>
      </c>
      <c r="C23" s="342"/>
      <c r="D23" s="332"/>
      <c r="E23" s="332"/>
      <c r="F23" s="333"/>
      <c r="G23" s="333"/>
    </row>
    <row r="24" spans="1:7" x14ac:dyDescent="0.25">
      <c r="A24" s="329">
        <v>3.6</v>
      </c>
      <c r="B24" s="334" t="s">
        <v>357</v>
      </c>
      <c r="C24" s="342"/>
      <c r="D24" s="332"/>
      <c r="E24" s="332"/>
      <c r="F24" s="333"/>
      <c r="G24" s="333"/>
    </row>
    <row r="25" spans="1:7" x14ac:dyDescent="0.25">
      <c r="A25" s="329">
        <v>3.7</v>
      </c>
      <c r="B25" s="334" t="s">
        <v>358</v>
      </c>
      <c r="C25" s="335">
        <f>SUM(C26:C27)</f>
        <v>0</v>
      </c>
      <c r="D25" s="336">
        <f t="shared" ref="D25:G25" si="1">SUM(D26:D27)</f>
        <v>0</v>
      </c>
      <c r="E25" s="336">
        <f t="shared" si="1"/>
        <v>0</v>
      </c>
      <c r="F25" s="335">
        <f t="shared" si="1"/>
        <v>0</v>
      </c>
      <c r="G25" s="335">
        <f t="shared" si="1"/>
        <v>0</v>
      </c>
    </row>
    <row r="26" spans="1:7" x14ac:dyDescent="0.25">
      <c r="A26" s="338" t="s">
        <v>288</v>
      </c>
      <c r="B26" s="334" t="s">
        <v>359</v>
      </c>
      <c r="C26" s="342"/>
      <c r="D26" s="332"/>
      <c r="E26" s="332"/>
      <c r="F26" s="333"/>
      <c r="G26" s="333"/>
    </row>
    <row r="27" spans="1:7" ht="14.45" customHeight="1" x14ac:dyDescent="0.25">
      <c r="A27" s="338" t="s">
        <v>360</v>
      </c>
      <c r="B27" s="334" t="s">
        <v>361</v>
      </c>
      <c r="C27" s="342"/>
      <c r="D27" s="332"/>
      <c r="E27" s="332"/>
      <c r="F27" s="333"/>
      <c r="G27" s="333"/>
    </row>
    <row r="28" spans="1:7" ht="17.45" customHeight="1" x14ac:dyDescent="0.25">
      <c r="A28" s="329">
        <v>3.8</v>
      </c>
      <c r="B28" s="334" t="s">
        <v>295</v>
      </c>
      <c r="C28" s="335">
        <f>C29+C30+C31</f>
        <v>0</v>
      </c>
      <c r="D28" s="335">
        <f>D29+D30+D31</f>
        <v>0</v>
      </c>
      <c r="E28" s="335">
        <f>E29+E30+E31</f>
        <v>0</v>
      </c>
      <c r="F28" s="335">
        <f>F29+F30+F31</f>
        <v>0</v>
      </c>
      <c r="G28" s="335">
        <f>G29+G30+G31</f>
        <v>0</v>
      </c>
    </row>
    <row r="29" spans="1:7" ht="12.95" customHeight="1" x14ac:dyDescent="0.25">
      <c r="A29" s="338" t="s">
        <v>362</v>
      </c>
      <c r="B29" s="330" t="s">
        <v>363</v>
      </c>
      <c r="C29" s="342"/>
      <c r="D29" s="332"/>
      <c r="E29" s="332"/>
      <c r="F29" s="333"/>
      <c r="G29" s="333"/>
    </row>
    <row r="30" spans="1:7" ht="16.350000000000001" customHeight="1" x14ac:dyDescent="0.25">
      <c r="A30" s="338" t="s">
        <v>367</v>
      </c>
      <c r="B30" s="334" t="s">
        <v>368</v>
      </c>
      <c r="C30" s="342"/>
      <c r="D30" s="332"/>
      <c r="E30" s="332"/>
      <c r="F30" s="333"/>
      <c r="G30" s="333"/>
    </row>
    <row r="31" spans="1:7" ht="25.15" customHeight="1" x14ac:dyDescent="0.25">
      <c r="A31" s="338" t="s">
        <v>451</v>
      </c>
      <c r="B31" s="103" t="s">
        <v>452</v>
      </c>
      <c r="C31" s="342"/>
      <c r="D31" s="332"/>
      <c r="E31" s="332"/>
      <c r="F31" s="333"/>
      <c r="G31" s="333"/>
    </row>
    <row r="32" spans="1:7" ht="25.9" customHeight="1" x14ac:dyDescent="0.25">
      <c r="A32" s="459" t="s">
        <v>369</v>
      </c>
      <c r="B32" s="459"/>
      <c r="C32" s="335">
        <f>C19+C20+C21+C22+C23+C24+C25+C28</f>
        <v>0</v>
      </c>
      <c r="D32" s="336">
        <f>D19+D20+D21+D22+D23+D24+D25+D28</f>
        <v>0</v>
      </c>
      <c r="E32" s="336">
        <f>E19+E20+E21+E22+E23+E24+E25+E28</f>
        <v>0</v>
      </c>
      <c r="F32" s="335">
        <f t="shared" ref="F32:G32" si="2">F19+F20+F21+F22+F23+F24+F25+F28</f>
        <v>0</v>
      </c>
      <c r="G32" s="335">
        <f t="shared" si="2"/>
        <v>0</v>
      </c>
    </row>
    <row r="33" spans="1:8" ht="16.899999999999999" customHeight="1" x14ac:dyDescent="0.25">
      <c r="A33" s="450" t="s">
        <v>410</v>
      </c>
      <c r="B33" s="451"/>
      <c r="C33" s="451"/>
      <c r="D33" s="451"/>
      <c r="E33" s="451"/>
      <c r="F33" s="451"/>
      <c r="G33" s="452"/>
    </row>
    <row r="34" spans="1:8" ht="16.149999999999999" customHeight="1" x14ac:dyDescent="0.25">
      <c r="A34" s="329">
        <v>4.0999999999999996</v>
      </c>
      <c r="B34" s="330" t="s">
        <v>55</v>
      </c>
      <c r="C34" s="331">
        <v>0</v>
      </c>
      <c r="D34" s="332">
        <f>C34*19%</f>
        <v>0</v>
      </c>
      <c r="E34" s="332">
        <f>C34+D34</f>
        <v>0</v>
      </c>
      <c r="F34" s="341"/>
      <c r="G34" s="341"/>
    </row>
    <row r="35" spans="1:8" x14ac:dyDescent="0.25">
      <c r="A35" s="329">
        <v>4.2</v>
      </c>
      <c r="B35" s="330" t="s">
        <v>370</v>
      </c>
      <c r="C35" s="331">
        <v>0</v>
      </c>
      <c r="D35" s="332">
        <f t="shared" ref="D35:D39" si="3">C35*19%</f>
        <v>0</v>
      </c>
      <c r="E35" s="332">
        <f t="shared" ref="E35:E39" si="4">C35+D35</f>
        <v>0</v>
      </c>
      <c r="F35" s="341"/>
      <c r="G35" s="341"/>
    </row>
    <row r="36" spans="1:8" ht="16.899999999999999" customHeight="1" x14ac:dyDescent="0.25">
      <c r="A36" s="329">
        <v>4.3</v>
      </c>
      <c r="B36" s="330" t="s">
        <v>371</v>
      </c>
      <c r="C36" s="331">
        <v>0</v>
      </c>
      <c r="D36" s="332">
        <f t="shared" si="3"/>
        <v>0</v>
      </c>
      <c r="E36" s="332">
        <f t="shared" si="4"/>
        <v>0</v>
      </c>
      <c r="F36" s="341"/>
      <c r="G36" s="341"/>
    </row>
    <row r="37" spans="1:8" ht="16.149999999999999" customHeight="1" x14ac:dyDescent="0.25">
      <c r="A37" s="329">
        <v>4.4000000000000004</v>
      </c>
      <c r="B37" s="334" t="s">
        <v>372</v>
      </c>
      <c r="C37" s="331">
        <v>0</v>
      </c>
      <c r="D37" s="332">
        <f t="shared" si="3"/>
        <v>0</v>
      </c>
      <c r="E37" s="332">
        <f t="shared" si="4"/>
        <v>0</v>
      </c>
      <c r="F37" s="341"/>
      <c r="G37" s="341"/>
    </row>
    <row r="38" spans="1:8" x14ac:dyDescent="0.25">
      <c r="A38" s="329">
        <v>4.5</v>
      </c>
      <c r="B38" s="334" t="s">
        <v>272</v>
      </c>
      <c r="C38" s="331">
        <v>0</v>
      </c>
      <c r="D38" s="332">
        <f t="shared" si="3"/>
        <v>0</v>
      </c>
      <c r="E38" s="332">
        <f t="shared" si="4"/>
        <v>0</v>
      </c>
      <c r="F38" s="341"/>
      <c r="G38" s="341"/>
    </row>
    <row r="39" spans="1:8" x14ac:dyDescent="0.25">
      <c r="A39" s="329">
        <v>4.5999999999999996</v>
      </c>
      <c r="B39" s="334" t="s">
        <v>58</v>
      </c>
      <c r="C39" s="331">
        <v>0</v>
      </c>
      <c r="D39" s="332">
        <f t="shared" si="3"/>
        <v>0</v>
      </c>
      <c r="E39" s="332">
        <f t="shared" si="4"/>
        <v>0</v>
      </c>
      <c r="F39" s="341"/>
      <c r="G39" s="341"/>
    </row>
    <row r="40" spans="1:8" x14ac:dyDescent="0.25">
      <c r="A40" s="459" t="s">
        <v>373</v>
      </c>
      <c r="B40" s="459"/>
      <c r="C40" s="335">
        <f>SUM(C34:C39)</f>
        <v>0</v>
      </c>
      <c r="D40" s="336">
        <f t="shared" ref="D40:G40" si="5">SUM(D34:D39)</f>
        <v>0</v>
      </c>
      <c r="E40" s="336">
        <f t="shared" si="5"/>
        <v>0</v>
      </c>
      <c r="F40" s="335">
        <f t="shared" si="5"/>
        <v>0</v>
      </c>
      <c r="G40" s="335">
        <f t="shared" si="5"/>
        <v>0</v>
      </c>
      <c r="H40" t="s">
        <v>416</v>
      </c>
    </row>
    <row r="41" spans="1:8" ht="25.15" customHeight="1" x14ac:dyDescent="0.25">
      <c r="A41" s="450" t="s">
        <v>374</v>
      </c>
      <c r="B41" s="451"/>
      <c r="C41" s="451"/>
      <c r="D41" s="451"/>
      <c r="E41" s="451"/>
      <c r="F41" s="451"/>
      <c r="G41" s="452"/>
    </row>
    <row r="42" spans="1:8" x14ac:dyDescent="0.25">
      <c r="A42" s="338">
        <v>5.0999999999999996</v>
      </c>
      <c r="B42" s="334" t="s">
        <v>375</v>
      </c>
      <c r="C42" s="335">
        <f>SUM(C43:C44)</f>
        <v>0</v>
      </c>
      <c r="D42" s="336">
        <f t="shared" ref="D42:G42" si="6">SUM(D43:D44)</f>
        <v>0</v>
      </c>
      <c r="E42" s="336">
        <f t="shared" si="6"/>
        <v>0</v>
      </c>
      <c r="F42" s="335">
        <f t="shared" si="6"/>
        <v>0</v>
      </c>
      <c r="G42" s="335">
        <f t="shared" si="6"/>
        <v>0</v>
      </c>
    </row>
    <row r="43" spans="1:8" x14ac:dyDescent="0.25">
      <c r="A43" s="338" t="s">
        <v>376</v>
      </c>
      <c r="B43" s="334" t="s">
        <v>405</v>
      </c>
      <c r="C43" s="342"/>
      <c r="D43" s="332"/>
      <c r="E43" s="332"/>
      <c r="F43" s="333"/>
      <c r="G43" s="333"/>
    </row>
    <row r="44" spans="1:8" x14ac:dyDescent="0.25">
      <c r="A44" s="338" t="s">
        <v>377</v>
      </c>
      <c r="B44" s="330" t="s">
        <v>378</v>
      </c>
      <c r="C44" s="342"/>
      <c r="D44" s="332"/>
      <c r="E44" s="332"/>
      <c r="F44" s="333"/>
      <c r="G44" s="333"/>
    </row>
    <row r="45" spans="1:8" x14ac:dyDescent="0.25">
      <c r="A45" s="338">
        <v>5.2</v>
      </c>
      <c r="B45" s="334" t="s">
        <v>379</v>
      </c>
      <c r="C45" s="342"/>
      <c r="D45" s="332"/>
      <c r="E45" s="332"/>
      <c r="F45" s="333"/>
      <c r="G45" s="333"/>
    </row>
    <row r="46" spans="1:8" x14ac:dyDescent="0.25">
      <c r="A46" s="338">
        <v>5.3</v>
      </c>
      <c r="B46" s="334" t="s">
        <v>387</v>
      </c>
      <c r="C46" s="342"/>
      <c r="D46" s="332"/>
      <c r="E46" s="332"/>
      <c r="F46" s="333"/>
      <c r="G46" s="333"/>
    </row>
    <row r="47" spans="1:8" x14ac:dyDescent="0.25">
      <c r="A47" s="338">
        <v>5.4</v>
      </c>
      <c r="B47" s="334" t="s">
        <v>299</v>
      </c>
      <c r="C47" s="342"/>
      <c r="D47" s="332"/>
      <c r="E47" s="332"/>
      <c r="F47" s="333"/>
      <c r="G47" s="333"/>
    </row>
    <row r="48" spans="1:8" ht="29.45" customHeight="1" x14ac:dyDescent="0.25">
      <c r="A48" s="459" t="s">
        <v>388</v>
      </c>
      <c r="B48" s="459"/>
      <c r="C48" s="335">
        <f>C42+C45+C46+C47</f>
        <v>0</v>
      </c>
      <c r="D48" s="336">
        <f>D42+D45+D46+D47</f>
        <v>0</v>
      </c>
      <c r="E48" s="336">
        <f>E42+E45+E46+E47</f>
        <v>0</v>
      </c>
      <c r="F48" s="335">
        <f t="shared" ref="F48:G48" si="7">F42+F45+F46+F47</f>
        <v>0</v>
      </c>
      <c r="G48" s="335">
        <f t="shared" si="7"/>
        <v>0</v>
      </c>
    </row>
    <row r="49" spans="1:7" ht="18.600000000000001" customHeight="1" x14ac:dyDescent="0.25">
      <c r="A49" s="460" t="s">
        <v>389</v>
      </c>
      <c r="B49" s="461"/>
      <c r="C49" s="461"/>
      <c r="D49" s="461"/>
      <c r="E49" s="461"/>
      <c r="F49" s="461"/>
      <c r="G49" s="462"/>
    </row>
    <row r="50" spans="1:7" x14ac:dyDescent="0.25">
      <c r="A50" s="329">
        <v>6.1</v>
      </c>
      <c r="B50" s="334" t="s">
        <v>390</v>
      </c>
      <c r="C50" s="342"/>
      <c r="D50" s="332"/>
      <c r="E50" s="332"/>
      <c r="F50" s="333"/>
      <c r="G50" s="333"/>
    </row>
    <row r="51" spans="1:7" x14ac:dyDescent="0.25">
      <c r="A51" s="329">
        <v>6.2</v>
      </c>
      <c r="B51" s="330" t="s">
        <v>391</v>
      </c>
      <c r="C51" s="342"/>
      <c r="D51" s="332"/>
      <c r="E51" s="332"/>
      <c r="F51" s="333"/>
      <c r="G51" s="333"/>
    </row>
    <row r="52" spans="1:7" x14ac:dyDescent="0.25">
      <c r="A52" s="459" t="s">
        <v>392</v>
      </c>
      <c r="B52" s="459"/>
      <c r="C52" s="335">
        <f>SUM(C50:C51)</f>
        <v>0</v>
      </c>
      <c r="D52" s="336">
        <f t="shared" ref="D52:F52" si="8">SUM(D50:D51)</f>
        <v>0</v>
      </c>
      <c r="E52" s="336">
        <f t="shared" si="8"/>
        <v>0</v>
      </c>
      <c r="F52" s="336">
        <f t="shared" si="8"/>
        <v>0</v>
      </c>
      <c r="G52" s="337">
        <f t="shared" ref="G52:G54" si="9">E52-F52</f>
        <v>0</v>
      </c>
    </row>
    <row r="53" spans="1:7" x14ac:dyDescent="0.25">
      <c r="A53" s="459" t="s">
        <v>71</v>
      </c>
      <c r="B53" s="459"/>
      <c r="C53" s="335">
        <f>C14+C17+C32+C40+C48+C52</f>
        <v>0</v>
      </c>
      <c r="D53" s="336">
        <f>D14+D17+D32+D40+D48+D52</f>
        <v>0</v>
      </c>
      <c r="E53" s="336">
        <f>E14+E17+E32+E40+E48+E52</f>
        <v>0</v>
      </c>
      <c r="F53" s="336">
        <f>F14+F17+F32+F40+F48+F52</f>
        <v>0</v>
      </c>
      <c r="G53" s="337">
        <f t="shared" si="9"/>
        <v>0</v>
      </c>
    </row>
    <row r="54" spans="1:7" ht="21" customHeight="1" x14ac:dyDescent="0.25">
      <c r="A54" s="459" t="s">
        <v>393</v>
      </c>
      <c r="B54" s="459"/>
      <c r="C54" s="335">
        <f>C11+C12+C13+C17+C34+C35+C43</f>
        <v>0</v>
      </c>
      <c r="D54" s="336">
        <f>D11+D12+D13+D17+D34+D35+D43</f>
        <v>0</v>
      </c>
      <c r="E54" s="336">
        <f>E11+E12+E13+E17+E34+E35+E43</f>
        <v>0</v>
      </c>
      <c r="F54" s="336">
        <f>F11+F12+F13+F17+F34+F35+F43</f>
        <v>0</v>
      </c>
      <c r="G54" s="337">
        <f t="shared" si="9"/>
        <v>0</v>
      </c>
    </row>
    <row r="56" spans="1:7" s="412" customFormat="1" ht="53.25" customHeight="1" x14ac:dyDescent="0.25">
      <c r="A56" s="465" t="s">
        <v>417</v>
      </c>
      <c r="B56" s="466"/>
      <c r="C56" s="466"/>
      <c r="D56" s="466"/>
      <c r="E56" s="466"/>
      <c r="F56" s="466"/>
    </row>
    <row r="57" spans="1:7" s="412" customFormat="1" ht="51" customHeight="1" x14ac:dyDescent="0.25">
      <c r="A57" s="465" t="s">
        <v>418</v>
      </c>
      <c r="B57" s="466"/>
      <c r="C57" s="466"/>
      <c r="D57" s="466"/>
      <c r="E57" s="466"/>
      <c r="F57" s="466"/>
    </row>
    <row r="58" spans="1:7" ht="19.149999999999999" customHeight="1" x14ac:dyDescent="0.25"/>
    <row r="60" spans="1:7" ht="21.6" customHeight="1" x14ac:dyDescent="0.25"/>
  </sheetData>
  <mergeCells count="19"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S116"/>
  <sheetViews>
    <sheetView topLeftCell="A88" workbookViewId="0">
      <selection activeCell="D75" sqref="D75"/>
    </sheetView>
  </sheetViews>
  <sheetFormatPr defaultColWidth="8.85546875" defaultRowHeight="15" x14ac:dyDescent="0.25"/>
  <cols>
    <col min="1" max="1" width="5.140625" style="70" customWidth="1"/>
    <col min="2" max="2" width="66.5703125" style="162" customWidth="1"/>
    <col min="3" max="3" width="15" style="73" customWidth="1"/>
    <col min="4" max="4" width="15" style="123" customWidth="1"/>
    <col min="5" max="5" width="15" style="73" hidden="1" customWidth="1"/>
    <col min="6" max="9" width="15" style="73" customWidth="1"/>
    <col min="10" max="10" width="15" style="74" customWidth="1"/>
    <col min="11" max="11" width="15" style="75" customWidth="1"/>
    <col min="12" max="19" width="15" customWidth="1"/>
    <col min="20" max="21" width="11.5703125" customWidth="1"/>
  </cols>
  <sheetData>
    <row r="1" spans="1:11" ht="27.75" customHeight="1" x14ac:dyDescent="0.3">
      <c r="A1" s="480" t="s">
        <v>399</v>
      </c>
      <c r="B1" s="480"/>
      <c r="C1" s="480"/>
      <c r="D1" s="480"/>
      <c r="E1" s="480"/>
      <c r="F1" s="480"/>
      <c r="G1" s="480"/>
      <c r="H1" s="480"/>
      <c r="I1" s="480"/>
    </row>
    <row r="2" spans="1:11" ht="27.75" customHeight="1" x14ac:dyDescent="0.3">
      <c r="B2" s="76"/>
      <c r="C2" s="71"/>
      <c r="D2" s="72"/>
    </row>
    <row r="3" spans="1:11" ht="17.25" customHeight="1" x14ac:dyDescent="0.25">
      <c r="B3" s="484" t="s">
        <v>300</v>
      </c>
      <c r="C3" s="484"/>
      <c r="D3" s="484"/>
      <c r="E3" s="484"/>
      <c r="F3" s="484"/>
      <c r="G3" s="484"/>
      <c r="H3" s="484"/>
      <c r="I3" s="484"/>
    </row>
    <row r="4" spans="1:11" ht="1.5" customHeight="1" x14ac:dyDescent="0.25">
      <c r="B4" s="77"/>
      <c r="C4" s="78"/>
      <c r="D4" s="79"/>
      <c r="E4" s="80"/>
      <c r="F4" s="80"/>
      <c r="G4" s="80"/>
      <c r="H4" s="80"/>
      <c r="I4" s="80"/>
    </row>
    <row r="5" spans="1:11" ht="15.75" x14ac:dyDescent="0.25">
      <c r="B5" s="485" t="s">
        <v>92</v>
      </c>
      <c r="C5" s="485" t="s">
        <v>93</v>
      </c>
      <c r="D5" s="72"/>
      <c r="I5" s="73" t="s">
        <v>256</v>
      </c>
    </row>
    <row r="6" spans="1:11" ht="27" x14ac:dyDescent="0.3">
      <c r="B6" s="76"/>
      <c r="C6" s="81" t="s">
        <v>94</v>
      </c>
      <c r="D6" s="82" t="s">
        <v>95</v>
      </c>
      <c r="E6" s="83" t="s">
        <v>96</v>
      </c>
      <c r="F6" s="486" t="s">
        <v>97</v>
      </c>
      <c r="G6" s="486"/>
      <c r="H6" s="486"/>
      <c r="I6" s="487"/>
    </row>
    <row r="7" spans="1:11" s="90" customFormat="1" x14ac:dyDescent="0.2">
      <c r="A7" s="84"/>
      <c r="B7" s="85" t="s">
        <v>98</v>
      </c>
      <c r="C7" s="86" t="s">
        <v>99</v>
      </c>
      <c r="D7" s="87" t="s">
        <v>100</v>
      </c>
      <c r="E7" s="86" t="s">
        <v>101</v>
      </c>
      <c r="F7" s="81" t="s">
        <v>102</v>
      </c>
      <c r="G7" s="81" t="s">
        <v>103</v>
      </c>
      <c r="H7" s="81" t="s">
        <v>104</v>
      </c>
      <c r="I7" s="81" t="s">
        <v>105</v>
      </c>
      <c r="J7" s="88"/>
      <c r="K7" s="89"/>
    </row>
    <row r="8" spans="1:11" s="94" customFormat="1" x14ac:dyDescent="0.2">
      <c r="A8" s="91"/>
      <c r="B8" s="481" t="str">
        <f>'Buget cerere'!B9:I9</f>
        <v>CAPITOL 1 Cheltuieli pentru obținerea si amenajarea terenului</v>
      </c>
      <c r="C8" s="482"/>
      <c r="D8" s="482"/>
      <c r="E8" s="482"/>
      <c r="F8" s="482"/>
      <c r="G8" s="482"/>
      <c r="H8" s="482"/>
      <c r="I8" s="483"/>
      <c r="J8" s="92"/>
      <c r="K8" s="93"/>
    </row>
    <row r="9" spans="1:11" s="100" customFormat="1" x14ac:dyDescent="0.2">
      <c r="A9" s="95" t="str">
        <f>'Buget cerere'!A10</f>
        <v>1.1.</v>
      </c>
      <c r="B9" s="96" t="str">
        <f>'Buget cerere'!B10</f>
        <v>Obtinerea terenului</v>
      </c>
      <c r="C9" s="97" t="str">
        <f>'Buget cerere'!I10</f>
        <v>NA</v>
      </c>
      <c r="D9" s="98" t="s">
        <v>436</v>
      </c>
      <c r="E9" s="472"/>
      <c r="F9" s="368" t="s">
        <v>436</v>
      </c>
      <c r="G9" s="368" t="s">
        <v>436</v>
      </c>
      <c r="H9" s="368" t="s">
        <v>436</v>
      </c>
      <c r="I9" s="368" t="s">
        <v>436</v>
      </c>
      <c r="J9" s="88" t="e">
        <f t="shared" ref="J9:J60" si="0">C9-D9</f>
        <v>#VALUE!</v>
      </c>
      <c r="K9" s="89"/>
    </row>
    <row r="10" spans="1:11" s="100" customFormat="1" x14ac:dyDescent="0.2">
      <c r="A10" s="95" t="str">
        <f>'Buget cerere'!A11</f>
        <v>1.2.</v>
      </c>
      <c r="B10" s="96" t="str">
        <f>'Buget cerere'!B11</f>
        <v>Amenajarea terenului</v>
      </c>
      <c r="C10" s="97">
        <f>'Buget cerere'!I11</f>
        <v>0</v>
      </c>
      <c r="D10" s="98">
        <f t="shared" ref="D10:D13" si="1">IF(F10+G10+H10+I10&lt;&gt;C10,"EROARE!",F10+G10+H10+I10)</f>
        <v>0</v>
      </c>
      <c r="E10" s="472"/>
      <c r="F10" s="36">
        <v>0</v>
      </c>
      <c r="G10" s="36">
        <v>0</v>
      </c>
      <c r="H10" s="36">
        <v>0</v>
      </c>
      <c r="I10" s="36">
        <v>0</v>
      </c>
      <c r="J10" s="88">
        <f t="shared" si="0"/>
        <v>0</v>
      </c>
      <c r="K10" s="89"/>
    </row>
    <row r="11" spans="1:11" s="100" customFormat="1" x14ac:dyDescent="0.2">
      <c r="A11" s="95" t="str">
        <f>'Buget cerere'!A12</f>
        <v>1.3.</v>
      </c>
      <c r="B11" s="96" t="str">
        <f>'Buget cerere'!B12</f>
        <v>Amenajari pentru protectia mediului si aducerea la starea initiala</v>
      </c>
      <c r="C11" s="97">
        <f>'Buget cerere'!I12</f>
        <v>0</v>
      </c>
      <c r="D11" s="98">
        <f t="shared" si="1"/>
        <v>0</v>
      </c>
      <c r="E11" s="472"/>
      <c r="F11" s="36">
        <v>0</v>
      </c>
      <c r="G11" s="36">
        <v>0</v>
      </c>
      <c r="H11" s="36">
        <v>0</v>
      </c>
      <c r="I11" s="36">
        <v>0</v>
      </c>
      <c r="J11" s="88"/>
      <c r="K11" s="89"/>
    </row>
    <row r="12" spans="1:11" s="100" customFormat="1" x14ac:dyDescent="0.2">
      <c r="A12" s="95" t="str">
        <f>'Buget cerere'!A13</f>
        <v>1.4.</v>
      </c>
      <c r="B12" s="96" t="str">
        <f>'Buget cerere'!B13</f>
        <v xml:space="preserve">Cheltuieli pentru relocarea/protecția utilităților (devieri reţele de utilităţi din amplasament) </v>
      </c>
      <c r="C12" s="97">
        <f>'Buget cerere'!I13</f>
        <v>0</v>
      </c>
      <c r="D12" s="98">
        <f t="shared" si="1"/>
        <v>0</v>
      </c>
      <c r="E12" s="472"/>
      <c r="F12" s="36">
        <v>0</v>
      </c>
      <c r="G12" s="36">
        <v>0</v>
      </c>
      <c r="H12" s="36">
        <v>0</v>
      </c>
      <c r="I12" s="36">
        <v>0</v>
      </c>
      <c r="J12" s="88"/>
      <c r="K12" s="89"/>
    </row>
    <row r="13" spans="1:11" s="94" customFormat="1" x14ac:dyDescent="0.2">
      <c r="A13" s="95"/>
      <c r="B13" s="101" t="str">
        <f>'Buget cerere'!B14</f>
        <v>TOTAL CAPITOL 1</v>
      </c>
      <c r="C13" s="97">
        <f>'Buget cerere'!I14</f>
        <v>0</v>
      </c>
      <c r="D13" s="98">
        <f t="shared" si="1"/>
        <v>0</v>
      </c>
      <c r="E13" s="473"/>
      <c r="F13" s="98">
        <f>SUM(F9:F12)</f>
        <v>0</v>
      </c>
      <c r="G13" s="98">
        <f t="shared" ref="G13:I13" si="2">SUM(G9:G12)</f>
        <v>0</v>
      </c>
      <c r="H13" s="98">
        <f t="shared" si="2"/>
        <v>0</v>
      </c>
      <c r="I13" s="98">
        <f t="shared" si="2"/>
        <v>0</v>
      </c>
      <c r="J13" s="88">
        <f t="shared" si="0"/>
        <v>0</v>
      </c>
      <c r="K13" s="89"/>
    </row>
    <row r="14" spans="1:11" s="94" customFormat="1" x14ac:dyDescent="0.2">
      <c r="A14" s="95">
        <f>'Buget cerere'!A15</f>
        <v>2</v>
      </c>
      <c r="B14" s="481" t="str">
        <f>'Buget cerere'!B15:I15</f>
        <v>CAPITOL 2 Cheltuieli pt asigurarea utilităţilor necesare obiectivului</v>
      </c>
      <c r="C14" s="482"/>
      <c r="D14" s="482"/>
      <c r="E14" s="482"/>
      <c r="F14" s="482"/>
      <c r="G14" s="482"/>
      <c r="H14" s="482"/>
      <c r="I14" s="483"/>
      <c r="J14" s="88">
        <f t="shared" si="0"/>
        <v>0</v>
      </c>
      <c r="K14" s="89"/>
    </row>
    <row r="15" spans="1:11" s="100" customFormat="1" x14ac:dyDescent="0.2">
      <c r="A15" s="95" t="str">
        <f>'Buget cerere'!A16</f>
        <v>2.1</v>
      </c>
      <c r="B15" s="102" t="str">
        <f>'Buget cerere'!B16</f>
        <v>Cheltuieli pentru asigurarea utilitatilor necesare obiectivului</v>
      </c>
      <c r="C15" s="97">
        <f>'Buget cerere'!I16</f>
        <v>0</v>
      </c>
      <c r="D15" s="98">
        <f t="shared" ref="D15:D16" si="3">IF(F15+G15+H15+I15&lt;&gt;C15,"EROARE!",F15+G15+H15+I15)</f>
        <v>0</v>
      </c>
      <c r="E15" s="471"/>
      <c r="F15" s="36">
        <v>0</v>
      </c>
      <c r="G15" s="36">
        <v>0</v>
      </c>
      <c r="H15" s="36">
        <v>0</v>
      </c>
      <c r="I15" s="36">
        <v>0</v>
      </c>
      <c r="J15" s="88">
        <f t="shared" si="0"/>
        <v>0</v>
      </c>
      <c r="K15" s="89"/>
    </row>
    <row r="16" spans="1:11" s="94" customFormat="1" x14ac:dyDescent="0.2">
      <c r="A16" s="95"/>
      <c r="B16" s="101" t="str">
        <f>'Buget cerere'!B17</f>
        <v> TOTAL CAPITOL 2</v>
      </c>
      <c r="C16" s="97">
        <f>'Buget cerere'!I17</f>
        <v>0</v>
      </c>
      <c r="D16" s="98">
        <f t="shared" si="3"/>
        <v>0</v>
      </c>
      <c r="E16" s="473"/>
      <c r="F16" s="98">
        <f>F15</f>
        <v>0</v>
      </c>
      <c r="G16" s="98">
        <f>G15</f>
        <v>0</v>
      </c>
      <c r="H16" s="98">
        <f>H15</f>
        <v>0</v>
      </c>
      <c r="I16" s="98">
        <f>I15</f>
        <v>0</v>
      </c>
      <c r="J16" s="88">
        <f t="shared" si="0"/>
        <v>0</v>
      </c>
      <c r="K16" s="89"/>
    </row>
    <row r="17" spans="1:11" s="94" customFormat="1" x14ac:dyDescent="0.2">
      <c r="A17" s="95" t="str">
        <f>'Buget cerere'!A18</f>
        <v>3</v>
      </c>
      <c r="B17" s="481" t="str">
        <f>'Buget cerere'!B18:I18</f>
        <v>CAPITOL 3 Cheltuieli pentru proiectare și asistență tehnică</v>
      </c>
      <c r="C17" s="482"/>
      <c r="D17" s="482"/>
      <c r="E17" s="482"/>
      <c r="F17" s="482"/>
      <c r="G17" s="482"/>
      <c r="H17" s="482"/>
      <c r="I17" s="483"/>
      <c r="J17" s="88">
        <f t="shared" si="0"/>
        <v>0</v>
      </c>
      <c r="K17" s="89"/>
    </row>
    <row r="18" spans="1:11" s="100" customFormat="1" ht="26.25" customHeight="1" x14ac:dyDescent="0.2">
      <c r="A18" s="95" t="str">
        <f>'Buget cerere'!A19</f>
        <v>3.1</v>
      </c>
      <c r="B18" s="103" t="str">
        <f>'Buget cerere'!B19</f>
        <v>Studii  (Studii de teren; Raport privind impactul asupra mediului; Alte studii specifice)</v>
      </c>
      <c r="C18" s="97">
        <f>'Buget cerere'!I19</f>
        <v>0</v>
      </c>
      <c r="D18" s="98">
        <f>IF(F18+G18+H18+I18&lt;&gt;C18,"EROARE!",F18+G18+H18+I18)</f>
        <v>0</v>
      </c>
      <c r="E18" s="471"/>
      <c r="F18" s="36">
        <v>0</v>
      </c>
      <c r="G18" s="36">
        <v>0</v>
      </c>
      <c r="H18" s="36">
        <v>0</v>
      </c>
      <c r="I18" s="36">
        <v>0</v>
      </c>
      <c r="J18" s="88">
        <f t="shared" si="0"/>
        <v>0</v>
      </c>
      <c r="K18" s="89"/>
    </row>
    <row r="19" spans="1:11" s="100" customFormat="1" x14ac:dyDescent="0.2">
      <c r="A19" s="95" t="str">
        <f>'Buget cerere'!A20</f>
        <v>3.2</v>
      </c>
      <c r="B19" s="103" t="str">
        <f>'Buget cerere'!B20</f>
        <v>Documentații-suport si cheltuieli pentru obținere de avize, acorduri si autorizații</v>
      </c>
      <c r="C19" s="97">
        <f>'Buget cerere'!I20</f>
        <v>0</v>
      </c>
      <c r="D19" s="98">
        <f t="shared" ref="D19:D31" si="4">IF(F19+G19+H19+I19&lt;&gt;C19,"EROARE!",F19+G19+H19+I19)</f>
        <v>0</v>
      </c>
      <c r="E19" s="472"/>
      <c r="F19" s="36">
        <v>0</v>
      </c>
      <c r="G19" s="36">
        <v>0</v>
      </c>
      <c r="H19" s="36">
        <v>0</v>
      </c>
      <c r="I19" s="36">
        <v>0</v>
      </c>
      <c r="J19" s="88">
        <f t="shared" si="0"/>
        <v>0</v>
      </c>
      <c r="K19" s="89"/>
    </row>
    <row r="20" spans="1:11" s="100" customFormat="1" x14ac:dyDescent="0.2">
      <c r="A20" s="95" t="str">
        <f>'Buget cerere'!A21</f>
        <v>3.3</v>
      </c>
      <c r="B20" s="103" t="str">
        <f>'Buget cerere'!B21</f>
        <v xml:space="preserve">Expertiză tehnică </v>
      </c>
      <c r="C20" s="97">
        <f>'Buget cerere'!I21</f>
        <v>0</v>
      </c>
      <c r="D20" s="98">
        <f t="shared" si="4"/>
        <v>0</v>
      </c>
      <c r="E20" s="472"/>
      <c r="F20" s="36">
        <v>0</v>
      </c>
      <c r="G20" s="36">
        <v>0</v>
      </c>
      <c r="H20" s="36">
        <v>0</v>
      </c>
      <c r="I20" s="36">
        <v>0</v>
      </c>
      <c r="J20" s="88">
        <f t="shared" si="0"/>
        <v>0</v>
      </c>
      <c r="K20" s="89"/>
    </row>
    <row r="21" spans="1:11" s="100" customFormat="1" x14ac:dyDescent="0.2">
      <c r="A21" s="95" t="str">
        <f>'Buget cerere'!A22</f>
        <v>3.4</v>
      </c>
      <c r="B21" s="103" t="str">
        <f>'Buget cerere'!B22</f>
        <v xml:space="preserve">Certificarea performanței energetice și auditul energetic al clădirilor </v>
      </c>
      <c r="C21" s="97">
        <f>'Buget cerere'!I22</f>
        <v>0</v>
      </c>
      <c r="D21" s="98">
        <f t="shared" si="4"/>
        <v>0</v>
      </c>
      <c r="E21" s="472"/>
      <c r="F21" s="36">
        <v>0</v>
      </c>
      <c r="G21" s="36">
        <v>0</v>
      </c>
      <c r="H21" s="36">
        <v>0</v>
      </c>
      <c r="I21" s="36">
        <v>0</v>
      </c>
      <c r="J21" s="88">
        <f t="shared" si="0"/>
        <v>0</v>
      </c>
      <c r="K21" s="89"/>
    </row>
    <row r="22" spans="1:11" s="100" customFormat="1" x14ac:dyDescent="0.2">
      <c r="A22" s="95" t="str">
        <f>'Buget cerere'!A23</f>
        <v>3.5</v>
      </c>
      <c r="B22" s="103" t="str">
        <f>'Buget cerere'!B23</f>
        <v>Proiectare</v>
      </c>
      <c r="C22" s="97">
        <f>'Buget cerere'!I23</f>
        <v>0</v>
      </c>
      <c r="D22" s="98">
        <f t="shared" si="4"/>
        <v>0</v>
      </c>
      <c r="E22" s="472"/>
      <c r="F22" s="36">
        <v>0</v>
      </c>
      <c r="G22" s="36">
        <v>0</v>
      </c>
      <c r="H22" s="36">
        <v>0</v>
      </c>
      <c r="I22" s="36">
        <v>0</v>
      </c>
      <c r="J22" s="88">
        <f t="shared" si="0"/>
        <v>0</v>
      </c>
      <c r="K22" s="89"/>
    </row>
    <row r="23" spans="1:11" s="100" customFormat="1" x14ac:dyDescent="0.2">
      <c r="A23" s="95" t="str">
        <f>'Buget cerere'!A24</f>
        <v>3.6</v>
      </c>
      <c r="B23" s="103" t="str">
        <f>'Buget cerere'!B24</f>
        <v xml:space="preserve">Organizarea procedurilor de achiziție </v>
      </c>
      <c r="C23" s="97" t="str">
        <f>'Buget cerere'!I24</f>
        <v>N/A</v>
      </c>
      <c r="D23" s="98" t="s">
        <v>436</v>
      </c>
      <c r="E23" s="472"/>
      <c r="F23" s="98" t="s">
        <v>436</v>
      </c>
      <c r="G23" s="98" t="s">
        <v>436</v>
      </c>
      <c r="H23" s="98" t="s">
        <v>436</v>
      </c>
      <c r="I23" s="98" t="s">
        <v>436</v>
      </c>
      <c r="J23" s="88"/>
      <c r="K23" s="89"/>
    </row>
    <row r="24" spans="1:11" s="100" customFormat="1" x14ac:dyDescent="0.2">
      <c r="A24" s="95" t="str">
        <f>'Buget cerere'!A25</f>
        <v>3.7</v>
      </c>
      <c r="B24" s="103" t="str">
        <f>'Buget cerere'!B25</f>
        <v xml:space="preserve">Consultanţă </v>
      </c>
      <c r="C24" s="97" t="str">
        <f>'Buget cerere'!I25</f>
        <v>N/A</v>
      </c>
      <c r="D24" s="98" t="s">
        <v>436</v>
      </c>
      <c r="E24" s="472"/>
      <c r="F24" s="98" t="s">
        <v>436</v>
      </c>
      <c r="G24" s="98" t="s">
        <v>436</v>
      </c>
      <c r="H24" s="98" t="s">
        <v>436</v>
      </c>
      <c r="I24" s="98" t="s">
        <v>436</v>
      </c>
      <c r="J24" s="88"/>
      <c r="K24" s="89"/>
    </row>
    <row r="25" spans="1:11" s="100" customFormat="1" x14ac:dyDescent="0.2">
      <c r="A25" s="95" t="str">
        <f>'Buget cerere'!A26</f>
        <v>3.7.1</v>
      </c>
      <c r="B25" s="103" t="str">
        <f>'Buget cerere'!B26</f>
        <v xml:space="preserve"> Managementul de proiect pentru obiectivul de investiţii</v>
      </c>
      <c r="C25" s="97" t="str">
        <f>'Buget cerere'!I26</f>
        <v>N/A</v>
      </c>
      <c r="D25" s="98" t="s">
        <v>436</v>
      </c>
      <c r="E25" s="472"/>
      <c r="F25" s="98" t="s">
        <v>436</v>
      </c>
      <c r="G25" s="98" t="s">
        <v>436</v>
      </c>
      <c r="H25" s="98" t="s">
        <v>436</v>
      </c>
      <c r="I25" s="98" t="s">
        <v>436</v>
      </c>
      <c r="J25" s="88"/>
      <c r="K25" s="89"/>
    </row>
    <row r="26" spans="1:11" s="100" customFormat="1" x14ac:dyDescent="0.2">
      <c r="A26" s="95" t="str">
        <f>'Buget cerere'!A27</f>
        <v>3.7.2</v>
      </c>
      <c r="B26" s="103" t="str">
        <f>'Buget cerere'!B27</f>
        <v xml:space="preserve">Audit financiar </v>
      </c>
      <c r="C26" s="97" t="str">
        <f>'Buget cerere'!I27</f>
        <v>N/A</v>
      </c>
      <c r="D26" s="98" t="s">
        <v>436</v>
      </c>
      <c r="E26" s="472"/>
      <c r="F26" s="98" t="s">
        <v>436</v>
      </c>
      <c r="G26" s="98" t="s">
        <v>436</v>
      </c>
      <c r="H26" s="98" t="s">
        <v>436</v>
      </c>
      <c r="I26" s="98" t="s">
        <v>436</v>
      </c>
      <c r="J26" s="88"/>
      <c r="K26" s="89"/>
    </row>
    <row r="27" spans="1:11" s="100" customFormat="1" x14ac:dyDescent="0.2">
      <c r="A27" s="95" t="str">
        <f>'Buget cerere'!A28</f>
        <v>3.8</v>
      </c>
      <c r="B27" s="103" t="str">
        <f>'Buget cerere'!B28</f>
        <v>Asistenţă tehnică</v>
      </c>
      <c r="C27" s="97">
        <f>'Buget cerere'!I28</f>
        <v>0</v>
      </c>
      <c r="D27" s="98">
        <f t="shared" si="4"/>
        <v>0</v>
      </c>
      <c r="E27" s="472"/>
      <c r="F27" s="295">
        <f>F28+F29+F30</f>
        <v>0</v>
      </c>
      <c r="G27" s="295">
        <f>G28+G29+G30</f>
        <v>0</v>
      </c>
      <c r="H27" s="295">
        <f>H28+H29+H30</f>
        <v>0</v>
      </c>
      <c r="I27" s="295">
        <f>I28+I29+I30</f>
        <v>0</v>
      </c>
      <c r="J27" s="88"/>
      <c r="K27" s="89"/>
    </row>
    <row r="28" spans="1:11" s="100" customFormat="1" x14ac:dyDescent="0.2">
      <c r="A28" s="95" t="str">
        <f>'Buget cerere'!A29</f>
        <v>3.8.1</v>
      </c>
      <c r="B28" s="103" t="str">
        <f>'Buget cerere'!B29</f>
        <v xml:space="preserve">Asistenta tehnică din partea proiectantului </v>
      </c>
      <c r="C28" s="97">
        <f>'Buget cerere'!I29</f>
        <v>0</v>
      </c>
      <c r="D28" s="98">
        <f t="shared" si="4"/>
        <v>0</v>
      </c>
      <c r="E28" s="472"/>
      <c r="F28" s="36">
        <v>0</v>
      </c>
      <c r="G28" s="36">
        <v>0</v>
      </c>
      <c r="H28" s="36">
        <v>0</v>
      </c>
      <c r="I28" s="36">
        <v>0</v>
      </c>
      <c r="J28" s="88"/>
      <c r="K28" s="89"/>
    </row>
    <row r="29" spans="1:11" s="100" customFormat="1" x14ac:dyDescent="0.2">
      <c r="A29" s="95" t="str">
        <f>'Buget cerere'!A30</f>
        <v>3.8.2</v>
      </c>
      <c r="B29" s="103" t="str">
        <f>'Buget cerere'!B30</f>
        <v>Dirigenție de șantier, asigurată de personal tehnic de specialitate, autorizat</v>
      </c>
      <c r="C29" s="97">
        <f>'Buget cerere'!I30</f>
        <v>0</v>
      </c>
      <c r="D29" s="98">
        <f t="shared" si="4"/>
        <v>0</v>
      </c>
      <c r="E29" s="472"/>
      <c r="F29" s="36">
        <v>0</v>
      </c>
      <c r="G29" s="36">
        <v>0</v>
      </c>
      <c r="H29" s="36">
        <v>0</v>
      </c>
      <c r="I29" s="36">
        <v>0</v>
      </c>
      <c r="J29" s="88"/>
      <c r="K29" s="89"/>
    </row>
    <row r="30" spans="1:11" s="100" customFormat="1" ht="24" x14ac:dyDescent="0.2">
      <c r="A30" s="95" t="s">
        <v>451</v>
      </c>
      <c r="B30" s="103" t="s">
        <v>452</v>
      </c>
      <c r="C30" s="97">
        <f>'Buget cerere'!I31</f>
        <v>0</v>
      </c>
      <c r="D30" s="98">
        <f t="shared" si="4"/>
        <v>0</v>
      </c>
      <c r="E30" s="472"/>
      <c r="F30" s="36">
        <v>0</v>
      </c>
      <c r="G30" s="36">
        <v>0</v>
      </c>
      <c r="H30" s="36">
        <v>0</v>
      </c>
      <c r="I30" s="36">
        <v>0</v>
      </c>
      <c r="J30" s="88"/>
      <c r="K30" s="89"/>
    </row>
    <row r="31" spans="1:11" s="94" customFormat="1" x14ac:dyDescent="0.2">
      <c r="A31" s="95"/>
      <c r="B31" s="104" t="str">
        <f>'Buget cerere'!B32</f>
        <v> TOTAL CAPITOL 3</v>
      </c>
      <c r="C31" s="97">
        <f>'Buget cerere'!I32</f>
        <v>0</v>
      </c>
      <c r="D31" s="98">
        <f t="shared" si="4"/>
        <v>0</v>
      </c>
      <c r="E31" s="473"/>
      <c r="F31" s="98">
        <f>SUM(F18:F22)+F27</f>
        <v>0</v>
      </c>
      <c r="G31" s="98">
        <f>SUM(G18:G22)+G27</f>
        <v>0</v>
      </c>
      <c r="H31" s="98">
        <f>SUM(H18:H22)+H27</f>
        <v>0</v>
      </c>
      <c r="I31" s="98">
        <f>SUM(I18:I22)+I27</f>
        <v>0</v>
      </c>
      <c r="J31" s="88">
        <f t="shared" si="0"/>
        <v>0</v>
      </c>
      <c r="K31" s="89"/>
    </row>
    <row r="32" spans="1:11" s="94" customFormat="1" x14ac:dyDescent="0.2">
      <c r="A32" s="95">
        <f>'Buget cerere'!A33</f>
        <v>4</v>
      </c>
      <c r="B32" s="450" t="str">
        <f>'Buget cerere'!B33:I33</f>
        <v>CAPITOLUL 4 Cheltuieli pentru investiţia de bază</v>
      </c>
      <c r="C32" s="451"/>
      <c r="D32" s="451"/>
      <c r="E32" s="451"/>
      <c r="F32" s="451"/>
      <c r="G32" s="451"/>
      <c r="H32" s="451"/>
      <c r="I32" s="452"/>
      <c r="J32" s="88">
        <f t="shared" si="0"/>
        <v>0</v>
      </c>
      <c r="K32" s="89"/>
    </row>
    <row r="33" spans="1:11" s="100" customFormat="1" x14ac:dyDescent="0.2">
      <c r="A33" s="95" t="str">
        <f>'Buget cerere'!A35</f>
        <v>4.1</v>
      </c>
      <c r="B33" s="42" t="str">
        <f>'Buget cerere'!B35</f>
        <v>Construcţii şi instalaţii</v>
      </c>
      <c r="C33" s="97">
        <f>'Buget cerere'!I35+'Buget cerere'!I43</f>
        <v>0</v>
      </c>
      <c r="D33" s="98">
        <f>IF(F33+G33+H33+I33&lt;&gt;C33,"EROARE!",F33+G33+H33+I33)</f>
        <v>0</v>
      </c>
      <c r="E33" s="471"/>
      <c r="F33" s="36">
        <v>0</v>
      </c>
      <c r="G33" s="36">
        <v>0</v>
      </c>
      <c r="H33" s="36">
        <v>0</v>
      </c>
      <c r="I33" s="36">
        <v>0</v>
      </c>
      <c r="J33" s="88">
        <f t="shared" si="0"/>
        <v>0</v>
      </c>
      <c r="K33" s="89"/>
    </row>
    <row r="34" spans="1:11" s="100" customFormat="1" ht="29.25" customHeight="1" x14ac:dyDescent="0.2">
      <c r="A34" s="95" t="str">
        <f>'Buget cerere'!A36</f>
        <v>4.2</v>
      </c>
      <c r="B34" s="42" t="str">
        <f>'Buget cerere'!B36</f>
        <v>Montaj utilaje, echipamente tehnologice și funcționale</v>
      </c>
      <c r="C34" s="97">
        <f>'Buget cerere'!I36+'Buget cerere'!I44</f>
        <v>0</v>
      </c>
      <c r="D34" s="98">
        <f t="shared" ref="D34:D38" si="5">IF(F34+G34+H34+I34&lt;&gt;C34,"EROARE!",F34+G34+H34+I34)</f>
        <v>0</v>
      </c>
      <c r="E34" s="472"/>
      <c r="F34" s="36">
        <v>0</v>
      </c>
      <c r="G34" s="36">
        <v>0</v>
      </c>
      <c r="H34" s="36">
        <v>0</v>
      </c>
      <c r="I34" s="36">
        <v>0</v>
      </c>
      <c r="J34" s="88">
        <f t="shared" si="0"/>
        <v>0</v>
      </c>
      <c r="K34" s="89"/>
    </row>
    <row r="35" spans="1:11" s="100" customFormat="1" x14ac:dyDescent="0.2">
      <c r="A35" s="95" t="str">
        <f>'Buget cerere'!A37</f>
        <v>4.3</v>
      </c>
      <c r="B35" s="42" t="str">
        <f>'Buget cerere'!B37</f>
        <v>Utilaje, echipamente tehnologice şi funcționale care necesită montaj</v>
      </c>
      <c r="C35" s="97">
        <f>'Buget cerere'!I37+'Buget cerere'!I45</f>
        <v>0</v>
      </c>
      <c r="D35" s="98">
        <f t="shared" si="5"/>
        <v>0</v>
      </c>
      <c r="E35" s="472"/>
      <c r="F35" s="36">
        <v>0</v>
      </c>
      <c r="G35" s="36">
        <v>0</v>
      </c>
      <c r="H35" s="36">
        <v>0</v>
      </c>
      <c r="I35" s="36">
        <v>0</v>
      </c>
      <c r="J35" s="88">
        <f t="shared" si="0"/>
        <v>0</v>
      </c>
      <c r="K35" s="89"/>
    </row>
    <row r="36" spans="1:11" s="94" customFormat="1" x14ac:dyDescent="0.2">
      <c r="A36" s="95" t="str">
        <f>'Buget cerere'!A38</f>
        <v>4.4</v>
      </c>
      <c r="B36" s="42" t="str">
        <f>'Buget cerere'!B38</f>
        <v xml:space="preserve">Utilaje, echipamente tehnologice şi funcționale care nu necesită montaj </v>
      </c>
      <c r="C36" s="97">
        <f>'Buget cerere'!I38+'Buget cerere'!I46</f>
        <v>0</v>
      </c>
      <c r="D36" s="98">
        <f t="shared" si="5"/>
        <v>0</v>
      </c>
      <c r="E36" s="473"/>
      <c r="F36" s="36">
        <v>0</v>
      </c>
      <c r="G36" s="36">
        <v>0</v>
      </c>
      <c r="H36" s="36">
        <v>0</v>
      </c>
      <c r="I36" s="36">
        <v>0</v>
      </c>
      <c r="J36" s="88">
        <f t="shared" si="0"/>
        <v>0</v>
      </c>
      <c r="K36" s="89"/>
    </row>
    <row r="37" spans="1:11" s="94" customFormat="1" x14ac:dyDescent="0.2">
      <c r="A37" s="95" t="str">
        <f>'Buget cerere'!A39</f>
        <v>4.5</v>
      </c>
      <c r="B37" s="42" t="str">
        <f>'Buget cerere'!B39</f>
        <v>Dotări</v>
      </c>
      <c r="C37" s="97">
        <f>'Buget cerere'!I39+'Buget cerere'!I47</f>
        <v>0</v>
      </c>
      <c r="D37" s="98">
        <f t="shared" si="5"/>
        <v>0</v>
      </c>
      <c r="E37" s="105"/>
      <c r="F37" s="36">
        <v>0</v>
      </c>
      <c r="G37" s="36">
        <v>0</v>
      </c>
      <c r="H37" s="36">
        <v>0</v>
      </c>
      <c r="I37" s="36">
        <v>0</v>
      </c>
      <c r="J37" s="88"/>
      <c r="K37" s="89"/>
    </row>
    <row r="38" spans="1:11" s="94" customFormat="1" x14ac:dyDescent="0.2">
      <c r="A38" s="95" t="str">
        <f>'Buget cerere'!A40</f>
        <v>4.6</v>
      </c>
      <c r="B38" s="42" t="str">
        <f>'Buget cerere'!B40</f>
        <v>Active necorporale</v>
      </c>
      <c r="C38" s="97">
        <f>'Buget cerere'!I40+'Buget cerere'!I48</f>
        <v>0</v>
      </c>
      <c r="D38" s="98">
        <f t="shared" si="5"/>
        <v>0</v>
      </c>
      <c r="E38" s="105"/>
      <c r="F38" s="36">
        <v>0</v>
      </c>
      <c r="G38" s="36">
        <v>0</v>
      </c>
      <c r="H38" s="36">
        <v>0</v>
      </c>
      <c r="I38" s="36">
        <v>0</v>
      </c>
      <c r="J38" s="88"/>
      <c r="K38" s="89"/>
    </row>
    <row r="39" spans="1:11" s="94" customFormat="1" x14ac:dyDescent="0.2">
      <c r="A39" s="95"/>
      <c r="B39" s="104" t="str">
        <f>'Buget cerere'!B50</f>
        <v>TOTAL CAPITOL 4</v>
      </c>
      <c r="C39" s="97">
        <f>'Buget cerere'!I50</f>
        <v>0</v>
      </c>
      <c r="D39" s="98">
        <f t="shared" ref="D39" si="6">IF(F39+G39+H39+I39&lt;&gt;C39,"EROARE!",F39+G39+H39+I39)</f>
        <v>0</v>
      </c>
      <c r="E39" s="105"/>
      <c r="F39" s="98">
        <f>SUM(F33:F38)</f>
        <v>0</v>
      </c>
      <c r="G39" s="98">
        <f>SUM(G33:G38)</f>
        <v>0</v>
      </c>
      <c r="H39" s="98">
        <f>SUM(H33:H38)</f>
        <v>0</v>
      </c>
      <c r="I39" s="98">
        <f>SUM(I33:I38)</f>
        <v>0</v>
      </c>
      <c r="J39" s="88">
        <f t="shared" si="0"/>
        <v>0</v>
      </c>
      <c r="K39" s="89"/>
    </row>
    <row r="40" spans="1:11" s="94" customFormat="1" x14ac:dyDescent="0.2">
      <c r="A40" s="95" t="str">
        <f>'Buget cerere'!A51</f>
        <v>5</v>
      </c>
      <c r="B40" s="450" t="str">
        <f>'Buget cerere'!B51:I51</f>
        <v>CAPITOLUL 5   Alte cheltuieli</v>
      </c>
      <c r="C40" s="451"/>
      <c r="D40" s="451"/>
      <c r="E40" s="451"/>
      <c r="F40" s="451"/>
      <c r="G40" s="451"/>
      <c r="H40" s="451"/>
      <c r="I40" s="452"/>
      <c r="J40" s="88">
        <f t="shared" si="0"/>
        <v>0</v>
      </c>
      <c r="K40" s="89"/>
    </row>
    <row r="41" spans="1:11" s="100" customFormat="1" x14ac:dyDescent="0.2">
      <c r="A41" s="95" t="str">
        <f>'Buget cerere'!A52</f>
        <v>5.1.</v>
      </c>
      <c r="B41" s="42" t="str">
        <f>'Buget cerere'!B52</f>
        <v>Organizare de șantier</v>
      </c>
      <c r="C41" s="97">
        <f>'Buget cerere'!I52</f>
        <v>0</v>
      </c>
      <c r="D41" s="98">
        <f t="shared" ref="D41:D45" si="7">IF(F41+G41+H41+I41&lt;&gt;C41,"EROARE!",F41+G41+H41+I41)</f>
        <v>0</v>
      </c>
      <c r="E41" s="471"/>
      <c r="F41" s="106">
        <f>F42+F43</f>
        <v>0</v>
      </c>
      <c r="G41" s="106">
        <f t="shared" ref="G41:I41" si="8">G42+G43</f>
        <v>0</v>
      </c>
      <c r="H41" s="106">
        <f t="shared" si="8"/>
        <v>0</v>
      </c>
      <c r="I41" s="106">
        <f t="shared" si="8"/>
        <v>0</v>
      </c>
      <c r="J41" s="88">
        <f t="shared" si="0"/>
        <v>0</v>
      </c>
      <c r="K41" s="89"/>
    </row>
    <row r="42" spans="1:11" s="100" customFormat="1" x14ac:dyDescent="0.2">
      <c r="A42" s="95" t="str">
        <f>'Buget cerere'!A53</f>
        <v>5.1.1</v>
      </c>
      <c r="B42" s="107" t="str">
        <f>'Buget cerere'!B53</f>
        <v>Lucrari de constructii si instalatii aferente organizarii de santier</v>
      </c>
      <c r="C42" s="97">
        <f>'Buget cerere'!I53</f>
        <v>0</v>
      </c>
      <c r="D42" s="98">
        <f t="shared" si="7"/>
        <v>0</v>
      </c>
      <c r="E42" s="472"/>
      <c r="F42" s="36">
        <v>0</v>
      </c>
      <c r="G42" s="36">
        <v>0</v>
      </c>
      <c r="H42" s="36">
        <v>0</v>
      </c>
      <c r="I42" s="36">
        <v>0</v>
      </c>
      <c r="J42" s="88">
        <f t="shared" si="0"/>
        <v>0</v>
      </c>
      <c r="K42" s="89"/>
    </row>
    <row r="43" spans="1:11" s="94" customFormat="1" x14ac:dyDescent="0.2">
      <c r="A43" s="95" t="str">
        <f>'Buget cerere'!A54</f>
        <v>5.1.2</v>
      </c>
      <c r="B43" s="107" t="str">
        <f>'Buget cerere'!B54</f>
        <v>Cheltuieli conexe organizării de şantier</v>
      </c>
      <c r="C43" s="97">
        <f>'Buget cerere'!I54</f>
        <v>0</v>
      </c>
      <c r="D43" s="98">
        <f t="shared" si="7"/>
        <v>0</v>
      </c>
      <c r="E43" s="473"/>
      <c r="F43" s="36">
        <v>0</v>
      </c>
      <c r="G43" s="36">
        <v>0</v>
      </c>
      <c r="H43" s="36">
        <v>0</v>
      </c>
      <c r="I43" s="36">
        <v>0</v>
      </c>
      <c r="J43" s="88">
        <f t="shared" si="0"/>
        <v>0</v>
      </c>
      <c r="K43" s="89"/>
    </row>
    <row r="44" spans="1:11" s="94" customFormat="1" x14ac:dyDescent="0.2">
      <c r="A44" s="95" t="str">
        <f>'Buget cerere'!A55</f>
        <v>5.2</v>
      </c>
      <c r="B44" s="42" t="str">
        <f>'Buget cerere'!B55</f>
        <v>Comisioane, cote, taxe ( cheltuieli eligibile sunt cele aferente liniilor 5.2.2, 5.2.3, 5.2.4 si 5.2.5 din Devizul general, Cheltuielile aferente liniei 5.2.1 din devizul general este cheltuiala neeligibila)</v>
      </c>
      <c r="C44" s="97">
        <f>'Buget cerere'!I55</f>
        <v>0</v>
      </c>
      <c r="D44" s="98">
        <f t="shared" si="7"/>
        <v>0</v>
      </c>
      <c r="E44" s="108"/>
      <c r="F44" s="36">
        <v>0</v>
      </c>
      <c r="G44" s="36">
        <v>0</v>
      </c>
      <c r="H44" s="36">
        <v>0</v>
      </c>
      <c r="I44" s="36">
        <v>0</v>
      </c>
      <c r="J44" s="88">
        <f t="shared" si="0"/>
        <v>0</v>
      </c>
      <c r="K44" s="89"/>
    </row>
    <row r="45" spans="1:11" s="100" customFormat="1" x14ac:dyDescent="0.2">
      <c r="A45" s="95" t="str">
        <f>'Buget cerere'!A56</f>
        <v>5.3</v>
      </c>
      <c r="B45" s="42" t="str">
        <f>'Buget cerere'!B56</f>
        <v>Cheltuieli diverse și neprevăzute</v>
      </c>
      <c r="C45" s="97">
        <f>'Buget cerere'!I56</f>
        <v>0</v>
      </c>
      <c r="D45" s="98">
        <f t="shared" si="7"/>
        <v>0</v>
      </c>
      <c r="E45" s="471"/>
      <c r="F45" s="36">
        <v>0</v>
      </c>
      <c r="G45" s="36">
        <v>0</v>
      </c>
      <c r="H45" s="36">
        <v>0</v>
      </c>
      <c r="I45" s="36">
        <v>0</v>
      </c>
      <c r="J45" s="88">
        <f t="shared" si="0"/>
        <v>0</v>
      </c>
      <c r="K45" s="89"/>
    </row>
    <row r="46" spans="1:11" s="100" customFormat="1" x14ac:dyDescent="0.2">
      <c r="A46" s="95" t="str">
        <f>'Buget cerere'!A57</f>
        <v>5.4</v>
      </c>
      <c r="B46" s="96" t="str">
        <f>'Buget cerere'!B57</f>
        <v>Cheltuieli pentru informare şi publicitate</v>
      </c>
      <c r="C46" s="97" t="str">
        <f>'Buget cerere'!I57</f>
        <v>N/A</v>
      </c>
      <c r="D46" s="140" t="s">
        <v>436</v>
      </c>
      <c r="E46" s="472"/>
      <c r="F46" s="140" t="s">
        <v>436</v>
      </c>
      <c r="G46" s="140" t="s">
        <v>436</v>
      </c>
      <c r="H46" s="140" t="s">
        <v>436</v>
      </c>
      <c r="I46" s="140" t="s">
        <v>436</v>
      </c>
      <c r="J46" s="88"/>
      <c r="K46" s="89"/>
    </row>
    <row r="47" spans="1:11" s="94" customFormat="1" x14ac:dyDescent="0.2">
      <c r="A47" s="95"/>
      <c r="B47" s="104" t="str">
        <f>'Buget cerere'!B58</f>
        <v>TOTAL CAPITOL 5</v>
      </c>
      <c r="C47" s="97">
        <f>'Buget cerere'!I58</f>
        <v>0</v>
      </c>
      <c r="D47" s="98">
        <f>IF(F47+G47+H47+I47&lt;&gt;C47,"EROARE!",F47+G47+H47+I47)</f>
        <v>0</v>
      </c>
      <c r="E47" s="473"/>
      <c r="F47" s="98">
        <f>F41+F45+F44</f>
        <v>0</v>
      </c>
      <c r="G47" s="98">
        <f t="shared" ref="G47:I47" si="9">G41+G45+G44</f>
        <v>0</v>
      </c>
      <c r="H47" s="98">
        <f t="shared" si="9"/>
        <v>0</v>
      </c>
      <c r="I47" s="98">
        <f t="shared" si="9"/>
        <v>0</v>
      </c>
      <c r="J47" s="88">
        <f t="shared" si="0"/>
        <v>0</v>
      </c>
      <c r="K47" s="89"/>
    </row>
    <row r="48" spans="1:11" s="94" customFormat="1" x14ac:dyDescent="0.2">
      <c r="A48" s="34" t="s">
        <v>427</v>
      </c>
      <c r="B48" s="37" t="s">
        <v>389</v>
      </c>
      <c r="C48" s="97">
        <f>'Buget cerere'!I59</f>
        <v>0</v>
      </c>
      <c r="D48" s="98">
        <f>IF(F48+G48+H48+I48&lt;&gt;C48,"EROARE!",F48+G48+H48+I48)</f>
        <v>0</v>
      </c>
      <c r="E48" s="97" t="s">
        <v>429</v>
      </c>
      <c r="F48" s="375">
        <v>0</v>
      </c>
      <c r="G48" s="375">
        <v>0</v>
      </c>
      <c r="H48" s="375">
        <v>0</v>
      </c>
      <c r="I48" s="375">
        <v>0</v>
      </c>
      <c r="J48" s="88"/>
      <c r="K48" s="89"/>
    </row>
    <row r="49" spans="1:18" s="94" customFormat="1" x14ac:dyDescent="0.25">
      <c r="A49" s="34" t="s">
        <v>428</v>
      </c>
      <c r="B49" s="477" t="s">
        <v>449</v>
      </c>
      <c r="C49" s="478"/>
      <c r="D49" s="478"/>
      <c r="E49" s="478"/>
      <c r="F49" s="478"/>
      <c r="G49" s="478"/>
      <c r="H49" s="478"/>
      <c r="I49" s="479"/>
      <c r="J49" s="88"/>
      <c r="K49" s="89"/>
    </row>
    <row r="50" spans="1:18" s="94" customFormat="1" ht="24" x14ac:dyDescent="0.25">
      <c r="A50" s="34" t="s">
        <v>430</v>
      </c>
      <c r="B50" s="362" t="s">
        <v>469</v>
      </c>
      <c r="C50" s="27">
        <f>'Buget cerere'!I61</f>
        <v>0</v>
      </c>
      <c r="D50" s="357">
        <f t="shared" ref="D50:D52" si="10">IF(F50+G50+H50+I50&lt;&gt;C50,"EROARE!",F50+G50+H50+I50)</f>
        <v>0</v>
      </c>
      <c r="E50" s="363"/>
      <c r="F50" s="375">
        <v>0</v>
      </c>
      <c r="G50" s="375">
        <v>0</v>
      </c>
      <c r="H50" s="375">
        <v>0</v>
      </c>
      <c r="I50" s="375">
        <v>0</v>
      </c>
      <c r="J50" s="88"/>
      <c r="K50" s="89"/>
    </row>
    <row r="51" spans="1:18" s="94" customFormat="1" x14ac:dyDescent="0.2">
      <c r="A51" s="34" t="s">
        <v>446</v>
      </c>
      <c r="B51" s="37" t="s">
        <v>447</v>
      </c>
      <c r="C51" s="27">
        <f>'Buget cerere'!I62</f>
        <v>0</v>
      </c>
      <c r="D51" s="357">
        <f t="shared" si="10"/>
        <v>0</v>
      </c>
      <c r="E51" s="87"/>
      <c r="F51" s="375">
        <v>0</v>
      </c>
      <c r="G51" s="375">
        <v>0</v>
      </c>
      <c r="H51" s="375">
        <v>0</v>
      </c>
      <c r="I51" s="375">
        <v>0</v>
      </c>
      <c r="J51" s="88"/>
      <c r="K51" s="89"/>
    </row>
    <row r="52" spans="1:18" s="94" customFormat="1" x14ac:dyDescent="0.2">
      <c r="A52" s="34"/>
      <c r="B52" s="37" t="s">
        <v>431</v>
      </c>
      <c r="C52" s="27">
        <f>'Buget cerere'!I63</f>
        <v>0</v>
      </c>
      <c r="D52" s="357">
        <f t="shared" si="10"/>
        <v>0</v>
      </c>
      <c r="E52" s="87"/>
      <c r="F52" s="314">
        <f>SUM(F50:F51)</f>
        <v>0</v>
      </c>
      <c r="G52" s="314">
        <f t="shared" ref="G52:I52" si="11">SUM(G50:G51)</f>
        <v>0</v>
      </c>
      <c r="H52" s="314">
        <f t="shared" si="11"/>
        <v>0</v>
      </c>
      <c r="I52" s="314">
        <f t="shared" si="11"/>
        <v>0</v>
      </c>
      <c r="J52" s="88"/>
      <c r="K52" s="89"/>
    </row>
    <row r="53" spans="1:18" s="94" customFormat="1" x14ac:dyDescent="0.2">
      <c r="A53" s="34" t="s">
        <v>434</v>
      </c>
      <c r="B53" s="37" t="s">
        <v>472</v>
      </c>
      <c r="C53" s="97"/>
      <c r="D53" s="357"/>
      <c r="E53" s="87"/>
      <c r="F53" s="314"/>
      <c r="G53" s="314"/>
      <c r="H53" s="314"/>
      <c r="I53" s="314"/>
      <c r="J53" s="88"/>
      <c r="K53" s="89"/>
    </row>
    <row r="54" spans="1:18" s="94" customFormat="1" ht="48" x14ac:dyDescent="0.2">
      <c r="A54" s="34" t="s">
        <v>442</v>
      </c>
      <c r="B54" s="37" t="s">
        <v>443</v>
      </c>
      <c r="C54" s="27">
        <f>'Buget cerere'!I65</f>
        <v>0</v>
      </c>
      <c r="D54" s="357">
        <f>IF(F54+G54+H54+I54&lt;&gt;C54,"EROARE!",F54+G54+H54+I54)</f>
        <v>0</v>
      </c>
      <c r="E54" s="87"/>
      <c r="F54" s="375">
        <v>0</v>
      </c>
      <c r="G54" s="375">
        <v>0</v>
      </c>
      <c r="H54" s="375">
        <v>0</v>
      </c>
      <c r="I54" s="375">
        <v>0</v>
      </c>
      <c r="J54" s="88"/>
      <c r="K54" s="89"/>
    </row>
    <row r="55" spans="1:18" s="94" customFormat="1" x14ac:dyDescent="0.2">
      <c r="A55" s="34"/>
      <c r="B55" s="37" t="s">
        <v>435</v>
      </c>
      <c r="C55" s="27">
        <f>'Buget cerere'!I66</f>
        <v>0</v>
      </c>
      <c r="D55" s="357">
        <f>IF(F55+G55+H55+I55&lt;&gt;C55,"EROARE!",F55+G55+H55+I55)</f>
        <v>0</v>
      </c>
      <c r="E55" s="87"/>
      <c r="F55" s="314">
        <f>SUM(F54)</f>
        <v>0</v>
      </c>
      <c r="G55" s="314">
        <f>SUM(G54)</f>
        <v>0</v>
      </c>
      <c r="H55" s="314">
        <f>SUM(H54)</f>
        <v>0</v>
      </c>
      <c r="I55" s="314">
        <f>SUM(I54)</f>
        <v>0</v>
      </c>
      <c r="J55" s="88"/>
      <c r="K55" s="89"/>
    </row>
    <row r="56" spans="1:18" s="94" customFormat="1" x14ac:dyDescent="0.2">
      <c r="A56" s="109"/>
      <c r="B56" s="110" t="str">
        <f>'Buget cerere'!B67</f>
        <v>TOTAL GENERAL</v>
      </c>
      <c r="C56" s="97">
        <f>'Buget cerere'!I67</f>
        <v>0</v>
      </c>
      <c r="D56" s="357">
        <f>IF(F56+G56+H56+I56&lt;&gt;C56,"EROARE!",F56+G56+H56+I56)</f>
        <v>0</v>
      </c>
      <c r="E56" s="474"/>
      <c r="F56" s="111">
        <f>F13+F16+F31+F39+F47+F48+F52+F55</f>
        <v>0</v>
      </c>
      <c r="G56" s="111">
        <f t="shared" ref="G56:I56" si="12">G13+G16+G31+G39+G47+G48+G52+G55</f>
        <v>0</v>
      </c>
      <c r="H56" s="111">
        <f t="shared" si="12"/>
        <v>0</v>
      </c>
      <c r="I56" s="111">
        <f t="shared" si="12"/>
        <v>0</v>
      </c>
      <c r="J56" s="88">
        <f t="shared" si="0"/>
        <v>0</v>
      </c>
      <c r="K56" s="89"/>
      <c r="M56" s="112"/>
    </row>
    <row r="57" spans="1:18" s="115" customFormat="1" ht="16.5" x14ac:dyDescent="0.2">
      <c r="A57" s="113"/>
      <c r="B57" s="110" t="s">
        <v>106</v>
      </c>
      <c r="C57" s="114">
        <f>'Buget cerere'!E67</f>
        <v>0</v>
      </c>
      <c r="D57" s="357">
        <f>IF(F57+G57+H57+I57&lt;&gt;C57,"EROARE!",F57+G57+H57+I57)</f>
        <v>0</v>
      </c>
      <c r="E57" s="474"/>
      <c r="F57" s="111">
        <f>F56-F58</f>
        <v>0</v>
      </c>
      <c r="G57" s="111">
        <f t="shared" ref="G57:I57" si="13">G56-G58</f>
        <v>0</v>
      </c>
      <c r="H57" s="111">
        <f t="shared" si="13"/>
        <v>0</v>
      </c>
      <c r="I57" s="111">
        <f t="shared" si="13"/>
        <v>0</v>
      </c>
      <c r="J57" s="88">
        <f t="shared" si="0"/>
        <v>0</v>
      </c>
      <c r="K57" s="89"/>
      <c r="M57" s="116"/>
    </row>
    <row r="58" spans="1:18" s="115" customFormat="1" ht="15" customHeight="1" x14ac:dyDescent="0.25">
      <c r="A58" s="113"/>
      <c r="B58" s="110" t="s">
        <v>107</v>
      </c>
      <c r="C58" s="117">
        <f>'Buget cerere'!H67</f>
        <v>0</v>
      </c>
      <c r="D58" s="357">
        <f t="shared" ref="D58" si="14">IF(F58+G58+H58+I58&lt;&gt;C58,"EROARE!",F58+G58+H58+I58)</f>
        <v>0</v>
      </c>
      <c r="E58" s="475"/>
      <c r="F58" s="375">
        <v>0</v>
      </c>
      <c r="G58" s="375">
        <v>0</v>
      </c>
      <c r="H58" s="375">
        <v>0</v>
      </c>
      <c r="I58" s="375">
        <v>0</v>
      </c>
      <c r="J58" s="88">
        <f>C58-D58</f>
        <v>0</v>
      </c>
      <c r="K58" s="89"/>
    </row>
    <row r="59" spans="1:18" s="100" customFormat="1" x14ac:dyDescent="0.25">
      <c r="A59" s="118"/>
      <c r="B59" s="119" t="s">
        <v>108</v>
      </c>
      <c r="C59" s="120"/>
      <c r="D59" s="120"/>
      <c r="E59" s="120"/>
      <c r="F59" s="121" t="e">
        <f>F57/$D$57</f>
        <v>#DIV/0!</v>
      </c>
      <c r="G59" s="121" t="e">
        <f t="shared" ref="G59:I59" si="15">G57/$D$57</f>
        <v>#DIV/0!</v>
      </c>
      <c r="H59" s="121" t="e">
        <f t="shared" si="15"/>
        <v>#DIV/0!</v>
      </c>
      <c r="I59" s="121" t="e">
        <f t="shared" si="15"/>
        <v>#DIV/0!</v>
      </c>
      <c r="J59" s="88">
        <f t="shared" si="0"/>
        <v>0</v>
      </c>
      <c r="K59" s="89"/>
    </row>
    <row r="60" spans="1:18" s="100" customFormat="1" x14ac:dyDescent="0.2">
      <c r="A60" s="118"/>
      <c r="B60" s="122"/>
      <c r="C60" s="73"/>
      <c r="D60" s="123"/>
      <c r="E60" s="73"/>
      <c r="F60" s="73"/>
      <c r="G60" s="73"/>
      <c r="H60" s="73"/>
      <c r="I60" s="73"/>
      <c r="J60" s="88">
        <f t="shared" si="0"/>
        <v>0</v>
      </c>
      <c r="K60" s="89"/>
    </row>
    <row r="61" spans="1:18" s="1" customFormat="1" ht="49.9" customHeight="1" x14ac:dyDescent="0.25">
      <c r="A61" s="126"/>
      <c r="B61" s="476" t="s">
        <v>450</v>
      </c>
      <c r="C61" s="476"/>
      <c r="D61" s="476"/>
      <c r="E61" s="476"/>
      <c r="F61" s="476"/>
      <c r="G61" s="476"/>
      <c r="H61" s="476"/>
      <c r="I61" s="476"/>
      <c r="J61" s="88"/>
      <c r="K61" s="89"/>
      <c r="L61" s="124"/>
      <c r="M61" s="124"/>
      <c r="N61" s="124"/>
      <c r="O61" s="125"/>
      <c r="P61" s="125"/>
      <c r="Q61" s="125"/>
      <c r="R61" s="125"/>
    </row>
    <row r="62" spans="1:18" s="1" customFormat="1" ht="15.75" x14ac:dyDescent="0.25">
      <c r="A62" s="126"/>
      <c r="B62" s="127"/>
      <c r="C62" s="128"/>
      <c r="D62" s="123"/>
      <c r="E62" s="123"/>
      <c r="F62" s="123"/>
      <c r="G62" s="123"/>
      <c r="H62" s="123"/>
      <c r="I62" s="123"/>
      <c r="J62" s="88"/>
      <c r="K62" s="89"/>
      <c r="L62" s="124"/>
      <c r="M62" s="124"/>
      <c r="N62" s="124"/>
      <c r="O62" s="125"/>
      <c r="P62" s="125"/>
      <c r="Q62" s="125"/>
      <c r="R62" s="125"/>
    </row>
    <row r="63" spans="1:18" s="1" customFormat="1" ht="15.75" x14ac:dyDescent="0.25">
      <c r="A63" s="126"/>
      <c r="B63" s="127"/>
      <c r="C63" s="128"/>
      <c r="D63" s="123"/>
      <c r="E63" s="123"/>
      <c r="F63" s="123"/>
      <c r="G63" s="123"/>
      <c r="H63" s="123"/>
      <c r="I63" s="123"/>
      <c r="J63" s="88"/>
      <c r="K63" s="89"/>
      <c r="L63" s="124"/>
      <c r="M63" s="124"/>
      <c r="N63" s="124"/>
      <c r="O63" s="125"/>
      <c r="P63" s="125"/>
      <c r="Q63" s="125"/>
      <c r="R63" s="125"/>
    </row>
    <row r="64" spans="1:18" s="100" customFormat="1" x14ac:dyDescent="0.2">
      <c r="A64" s="118"/>
      <c r="B64" s="122"/>
      <c r="C64" s="73"/>
      <c r="D64" s="123"/>
      <c r="E64" s="73"/>
      <c r="F64" s="73"/>
      <c r="G64" s="73"/>
      <c r="H64" s="73"/>
      <c r="I64" s="73"/>
      <c r="J64" s="88"/>
      <c r="K64" s="89"/>
    </row>
    <row r="65" spans="1:15" s="129" customFormat="1" ht="12.75" x14ac:dyDescent="0.2">
      <c r="A65" s="118"/>
      <c r="B65" s="122"/>
      <c r="C65" s="73"/>
      <c r="D65" s="123"/>
      <c r="E65" s="73"/>
      <c r="F65" s="73"/>
      <c r="G65" s="73"/>
      <c r="H65" s="73"/>
      <c r="I65" s="73"/>
      <c r="J65" s="88"/>
      <c r="K65" s="89"/>
    </row>
    <row r="66" spans="1:15" s="129" customFormat="1" ht="15.75" x14ac:dyDescent="0.2">
      <c r="A66" s="118"/>
      <c r="B66" s="285" t="s">
        <v>109</v>
      </c>
      <c r="C66" s="73"/>
      <c r="D66" s="123"/>
      <c r="E66" s="73"/>
      <c r="F66" s="73"/>
      <c r="G66" s="73"/>
      <c r="H66" s="73"/>
      <c r="I66" s="73"/>
      <c r="J66" s="88"/>
      <c r="K66" s="89"/>
    </row>
    <row r="67" spans="1:15" s="129" customFormat="1" ht="12.75" x14ac:dyDescent="0.2">
      <c r="A67" s="118"/>
      <c r="B67" s="122"/>
      <c r="C67" s="130"/>
      <c r="D67" s="131"/>
      <c r="E67" s="73"/>
      <c r="F67" s="73"/>
      <c r="G67" s="73"/>
      <c r="H67" s="73"/>
      <c r="I67" s="73"/>
      <c r="J67" s="88"/>
      <c r="K67" s="89"/>
    </row>
    <row r="68" spans="1:15" s="129" customFormat="1" ht="12.75" x14ac:dyDescent="0.2">
      <c r="A68" s="118"/>
      <c r="B68" s="122"/>
      <c r="C68" s="130"/>
      <c r="D68" s="131"/>
      <c r="E68" s="73"/>
      <c r="F68" s="73"/>
      <c r="G68" s="73"/>
      <c r="H68" s="73"/>
      <c r="I68" s="73"/>
      <c r="J68" s="88"/>
      <c r="K68" s="89"/>
    </row>
    <row r="69" spans="1:15" s="134" customFormat="1" ht="12.75" x14ac:dyDescent="0.2">
      <c r="A69" s="132"/>
      <c r="B69" s="133"/>
      <c r="C69" s="73"/>
      <c r="D69" s="123"/>
      <c r="E69" s="73"/>
      <c r="F69" s="73"/>
      <c r="G69" s="73"/>
      <c r="H69" s="73"/>
      <c r="I69" s="73"/>
      <c r="J69" s="88"/>
      <c r="K69" s="89"/>
    </row>
    <row r="70" spans="1:15" s="141" customFormat="1" ht="27" x14ac:dyDescent="0.3">
      <c r="A70" s="135"/>
      <c r="B70" s="136"/>
      <c r="C70" s="137" t="s">
        <v>94</v>
      </c>
      <c r="D70" s="138" t="s">
        <v>95</v>
      </c>
      <c r="E70" s="139" t="s">
        <v>96</v>
      </c>
      <c r="F70" s="470" t="s">
        <v>97</v>
      </c>
      <c r="G70" s="470"/>
      <c r="H70" s="470"/>
      <c r="I70" s="470"/>
      <c r="J70" s="88"/>
      <c r="K70" s="89"/>
    </row>
    <row r="71" spans="1:15" s="147" customFormat="1" ht="12.75" x14ac:dyDescent="0.2">
      <c r="A71" s="142"/>
      <c r="B71" s="143" t="s">
        <v>98</v>
      </c>
      <c r="C71" s="144" t="s">
        <v>99</v>
      </c>
      <c r="D71" s="145" t="s">
        <v>100</v>
      </c>
      <c r="E71" s="146" t="s">
        <v>101</v>
      </c>
      <c r="F71" s="146" t="s">
        <v>102</v>
      </c>
      <c r="G71" s="146" t="s">
        <v>103</v>
      </c>
      <c r="H71" s="146" t="s">
        <v>104</v>
      </c>
      <c r="I71" s="146" t="s">
        <v>105</v>
      </c>
      <c r="J71" s="88"/>
      <c r="K71" s="89"/>
    </row>
    <row r="72" spans="1:15" s="153" customFormat="1" ht="12.75" x14ac:dyDescent="0.2">
      <c r="A72" s="148" t="str">
        <f>'Buget cerere'!A78</f>
        <v>I</v>
      </c>
      <c r="B72" s="149" t="str">
        <f>'Buget cerere'!B78</f>
        <v>Valoarea totală a cererii de finantare, din care :</v>
      </c>
      <c r="C72" s="150">
        <f>'Buget cerere'!C78</f>
        <v>0</v>
      </c>
      <c r="D72" s="98">
        <f>IF(F72+G72+H72+I72&lt;&gt;C72,"EROARE!",F72+G72+H72+I72)</f>
        <v>0</v>
      </c>
      <c r="E72" s="467"/>
      <c r="F72" s="152">
        <f>F56</f>
        <v>0</v>
      </c>
      <c r="G72" s="152">
        <f>G56</f>
        <v>0</v>
      </c>
      <c r="H72" s="152">
        <f>H56</f>
        <v>0</v>
      </c>
      <c r="I72" s="152">
        <f>I56</f>
        <v>0</v>
      </c>
      <c r="J72" s="88">
        <f t="shared" ref="J72:J87" si="16">C72-D72</f>
        <v>0</v>
      </c>
      <c r="K72" s="89"/>
    </row>
    <row r="73" spans="1:15" s="147" customFormat="1" ht="12.75" x14ac:dyDescent="0.2">
      <c r="A73" s="148" t="str">
        <f>'Buget cerere'!A79</f>
        <v>a.</v>
      </c>
      <c r="B73" s="154" t="str">
        <f>'Buget cerere'!B79</f>
        <v>Valoarea totala neeligibilă, inclusiv TVA aferent</v>
      </c>
      <c r="C73" s="97">
        <f>'Buget cerere'!C79</f>
        <v>0</v>
      </c>
      <c r="D73" s="98">
        <f t="shared" ref="D73:D78" si="17">IF(F73+G73+H73+I73&lt;&gt;C73,"EROARE!",F73+G73+H73+I73)</f>
        <v>0</v>
      </c>
      <c r="E73" s="468"/>
      <c r="F73" s="140">
        <f>F58</f>
        <v>0</v>
      </c>
      <c r="G73" s="140">
        <f>G58</f>
        <v>0</v>
      </c>
      <c r="H73" s="140">
        <f>H58</f>
        <v>0</v>
      </c>
      <c r="I73" s="140">
        <f>I58</f>
        <v>0</v>
      </c>
      <c r="J73" s="88">
        <f t="shared" si="16"/>
        <v>0</v>
      </c>
      <c r="K73" s="89"/>
    </row>
    <row r="74" spans="1:15" s="147" customFormat="1" ht="12.75" x14ac:dyDescent="0.2">
      <c r="A74" s="148" t="str">
        <f>'Buget cerere'!A80</f>
        <v>b.</v>
      </c>
      <c r="B74" s="154" t="str">
        <f>'Buget cerere'!B80</f>
        <v>Valoarea totala eligibilă, inclusiv TVA aferent</v>
      </c>
      <c r="C74" s="97">
        <f>'Buget cerere'!C80</f>
        <v>0</v>
      </c>
      <c r="D74" s="98">
        <f t="shared" si="17"/>
        <v>0</v>
      </c>
      <c r="E74" s="468"/>
      <c r="F74" s="140">
        <f>F57</f>
        <v>0</v>
      </c>
      <c r="G74" s="140">
        <f>G57</f>
        <v>0</v>
      </c>
      <c r="H74" s="140">
        <f>H57</f>
        <v>0</v>
      </c>
      <c r="I74" s="140">
        <f>I57</f>
        <v>0</v>
      </c>
      <c r="J74" s="88">
        <f t="shared" si="16"/>
        <v>0</v>
      </c>
      <c r="K74" s="89"/>
      <c r="L74" s="130"/>
      <c r="M74" s="130"/>
      <c r="N74" s="130"/>
      <c r="O74" s="130"/>
    </row>
    <row r="75" spans="1:15" s="153" customFormat="1" ht="12.75" x14ac:dyDescent="0.2">
      <c r="A75" s="148" t="str">
        <f>'Buget cerere'!A81</f>
        <v>II</v>
      </c>
      <c r="B75" s="149" t="str">
        <f>'Buget cerere'!B81</f>
        <v>Contribuţia proprie, din care :</v>
      </c>
      <c r="C75" s="150">
        <f>'Buget cerere'!C81</f>
        <v>0</v>
      </c>
      <c r="D75" s="98" t="e">
        <f t="shared" si="17"/>
        <v>#DIV/0!</v>
      </c>
      <c r="E75" s="468"/>
      <c r="F75" s="152" t="e">
        <f>SUM(F76:F77)</f>
        <v>#DIV/0!</v>
      </c>
      <c r="G75" s="152" t="e">
        <f>SUM(G76:G77)</f>
        <v>#DIV/0!</v>
      </c>
      <c r="H75" s="152" t="e">
        <f>SUM(H76:H77)</f>
        <v>#DIV/0!</v>
      </c>
      <c r="I75" s="152" t="e">
        <f>SUM(I76:I77)</f>
        <v>#DIV/0!</v>
      </c>
      <c r="J75" s="88" t="e">
        <f>C75-D75</f>
        <v>#DIV/0!</v>
      </c>
      <c r="K75" s="89"/>
    </row>
    <row r="76" spans="1:15" s="147" customFormat="1" ht="12.75" x14ac:dyDescent="0.2">
      <c r="A76" s="148" t="str">
        <f>'Buget cerere'!A82</f>
        <v>a.</v>
      </c>
      <c r="B76" s="154" t="str">
        <f>'Buget cerere'!B82</f>
        <v>Contribuţia solicitantului la cheltuieli eligibile , inclusiv TVA aferent</v>
      </c>
      <c r="C76" s="97">
        <f>'Buget cerere'!C82</f>
        <v>0</v>
      </c>
      <c r="D76" s="98" t="e">
        <f t="shared" si="17"/>
        <v>#DIV/0!</v>
      </c>
      <c r="E76" s="468"/>
      <c r="F76" s="106" t="e">
        <f>F59*'Buget cerere'!$C$82</f>
        <v>#DIV/0!</v>
      </c>
      <c r="G76" s="106" t="e">
        <f>G59*'Buget cerere'!$C$82</f>
        <v>#DIV/0!</v>
      </c>
      <c r="H76" s="106" t="e">
        <f>H59*'Buget cerere'!$C$82</f>
        <v>#DIV/0!</v>
      </c>
      <c r="I76" s="106" t="e">
        <f>I59*'Buget cerere'!$C$82</f>
        <v>#DIV/0!</v>
      </c>
      <c r="J76" s="88" t="e">
        <f t="shared" si="16"/>
        <v>#DIV/0!</v>
      </c>
      <c r="K76" s="89"/>
    </row>
    <row r="77" spans="1:15" s="147" customFormat="1" ht="12.75" x14ac:dyDescent="0.2">
      <c r="A77" s="148" t="str">
        <f>'Buget cerere'!A83</f>
        <v>b.</v>
      </c>
      <c r="B77" s="154" t="str">
        <f>'Buget cerere'!B83</f>
        <v>Contribuţia solicitantului la cheltuieli neeligibile, inclusiv TVA aferent</v>
      </c>
      <c r="C77" s="97">
        <f>'Buget cerere'!C83</f>
        <v>0</v>
      </c>
      <c r="D77" s="98">
        <f t="shared" si="17"/>
        <v>0</v>
      </c>
      <c r="E77" s="468"/>
      <c r="F77" s="106">
        <f>F58</f>
        <v>0</v>
      </c>
      <c r="G77" s="106">
        <f>G58</f>
        <v>0</v>
      </c>
      <c r="H77" s="106">
        <f>H58</f>
        <v>0</v>
      </c>
      <c r="I77" s="106">
        <f>I58</f>
        <v>0</v>
      </c>
      <c r="J77" s="88">
        <f t="shared" si="16"/>
        <v>0</v>
      </c>
      <c r="K77" s="89"/>
    </row>
    <row r="78" spans="1:15" s="156" customFormat="1" ht="12.75" x14ac:dyDescent="0.2">
      <c r="A78" s="148" t="str">
        <f>'Buget cerere'!A84</f>
        <v>III</v>
      </c>
      <c r="B78" s="155" t="str">
        <f>'Buget cerere'!B84</f>
        <v>ASISTENŢĂ FINANCIARĂ NERAMBURSABILĂ SOLICITATĂ</v>
      </c>
      <c r="C78" s="97">
        <f>'Buget cerere'!C84</f>
        <v>0</v>
      </c>
      <c r="D78" s="98" t="e">
        <f t="shared" si="17"/>
        <v>#DIV/0!</v>
      </c>
      <c r="E78" s="469"/>
      <c r="F78" s="140" t="e">
        <f>F59*'Buget cerere'!$C$84</f>
        <v>#DIV/0!</v>
      </c>
      <c r="G78" s="140" t="e">
        <f>G59*'Buget cerere'!$C$84</f>
        <v>#DIV/0!</v>
      </c>
      <c r="H78" s="140" t="e">
        <f>H59*'Buget cerere'!$C$84</f>
        <v>#DIV/0!</v>
      </c>
      <c r="I78" s="140" t="e">
        <f>I59*'Buget cerere'!$C$84</f>
        <v>#DIV/0!</v>
      </c>
      <c r="J78" s="88" t="e">
        <f t="shared" si="16"/>
        <v>#DIV/0!</v>
      </c>
      <c r="K78" s="89"/>
    </row>
    <row r="79" spans="1:15" s="159" customFormat="1" x14ac:dyDescent="0.2">
      <c r="A79" s="157"/>
      <c r="B79" s="158"/>
      <c r="C79" s="73"/>
      <c r="D79" s="123"/>
      <c r="E79" s="73"/>
      <c r="F79" s="73"/>
      <c r="G79" s="73"/>
      <c r="H79" s="73"/>
      <c r="I79" s="73"/>
      <c r="J79" s="88">
        <f t="shared" si="16"/>
        <v>0</v>
      </c>
      <c r="K79" s="89"/>
    </row>
    <row r="80" spans="1:15" s="159" customFormat="1" x14ac:dyDescent="0.2">
      <c r="A80" s="157"/>
      <c r="B80" s="158"/>
      <c r="C80" s="73"/>
      <c r="D80" s="123"/>
      <c r="E80" s="73"/>
      <c r="F80" s="73"/>
      <c r="G80" s="73"/>
      <c r="H80" s="73"/>
      <c r="I80" s="73"/>
      <c r="J80" s="88">
        <f t="shared" si="16"/>
        <v>0</v>
      </c>
      <c r="K80" s="89"/>
    </row>
    <row r="81" spans="1:19" s="141" customFormat="1" ht="27" x14ac:dyDescent="0.3">
      <c r="A81" s="135"/>
      <c r="B81" s="136"/>
      <c r="C81" s="137" t="s">
        <v>94</v>
      </c>
      <c r="D81" s="138" t="s">
        <v>95</v>
      </c>
      <c r="E81" s="139" t="s">
        <v>96</v>
      </c>
      <c r="F81" s="470" t="s">
        <v>97</v>
      </c>
      <c r="G81" s="470"/>
      <c r="H81" s="470"/>
      <c r="I81" s="470"/>
      <c r="J81" s="130"/>
      <c r="K81" s="89"/>
    </row>
    <row r="82" spans="1:19" s="147" customFormat="1" ht="12.75" x14ac:dyDescent="0.2">
      <c r="A82" s="142"/>
      <c r="B82" s="160" t="s">
        <v>98</v>
      </c>
      <c r="C82" s="137" t="s">
        <v>99</v>
      </c>
      <c r="D82" s="138" t="s">
        <v>100</v>
      </c>
      <c r="E82" s="146" t="s">
        <v>101</v>
      </c>
      <c r="F82" s="146" t="s">
        <v>102</v>
      </c>
      <c r="G82" s="146" t="s">
        <v>103</v>
      </c>
      <c r="H82" s="146" t="s">
        <v>104</v>
      </c>
      <c r="I82" s="146" t="s">
        <v>105</v>
      </c>
      <c r="J82" s="130"/>
      <c r="K82" s="89"/>
    </row>
    <row r="83" spans="1:19" s="147" customFormat="1" ht="12.75" x14ac:dyDescent="0.2">
      <c r="A83" s="142"/>
      <c r="B83" s="161" t="str">
        <f>B78</f>
        <v>ASISTENŢĂ FINANCIARĂ NERAMBURSABILĂ SOLICITATĂ</v>
      </c>
      <c r="C83" s="150">
        <f>'Buget cerere'!C84</f>
        <v>0</v>
      </c>
      <c r="D83" s="98" t="e">
        <f>IF(ROUNDUP(F83+G83+H83+I83,2)&lt;&gt;ROUNDUP(C83,2),"EROARE!",ROUNDUP(F83+G83+H83+I83,2))</f>
        <v>#DIV/0!</v>
      </c>
      <c r="E83" s="467"/>
      <c r="F83" s="140" t="e">
        <f>F78</f>
        <v>#DIV/0!</v>
      </c>
      <c r="G83" s="140" t="e">
        <f t="shared" ref="G83:I83" si="18">G78</f>
        <v>#DIV/0!</v>
      </c>
      <c r="H83" s="140" t="e">
        <f t="shared" si="18"/>
        <v>#DIV/0!</v>
      </c>
      <c r="I83" s="140" t="e">
        <f t="shared" si="18"/>
        <v>#DIV/0!</v>
      </c>
      <c r="J83" s="88" t="e">
        <f t="shared" si="16"/>
        <v>#DIV/0!</v>
      </c>
      <c r="K83" s="89"/>
    </row>
    <row r="84" spans="1:19" s="90" customFormat="1" x14ac:dyDescent="0.2">
      <c r="A84" s="84"/>
      <c r="B84" s="161" t="s">
        <v>110</v>
      </c>
      <c r="C84" s="150">
        <f>'Buget cerere'!C81</f>
        <v>0</v>
      </c>
      <c r="D84" s="98" t="e">
        <f>IF(ROUNDUP(F84+G84+H84+I84,2)&lt;&gt;ROUNDUP(C84,2),"EROARE!",ROUNDUP(F84+G84+H84+I84,2))</f>
        <v>#DIV/0!</v>
      </c>
      <c r="E84" s="468"/>
      <c r="F84" s="140" t="e">
        <f>SUM(F85:F87)</f>
        <v>#DIV/0!</v>
      </c>
      <c r="G84" s="140" t="e">
        <f t="shared" ref="G84:I84" si="19">SUM(G85:G87)</f>
        <v>#DIV/0!</v>
      </c>
      <c r="H84" s="140" t="e">
        <f t="shared" si="19"/>
        <v>#DIV/0!</v>
      </c>
      <c r="I84" s="140" t="e">
        <f t="shared" si="19"/>
        <v>#DIV/0!</v>
      </c>
      <c r="J84" s="88" t="e">
        <f t="shared" si="16"/>
        <v>#DIV/0!</v>
      </c>
      <c r="K84" s="89"/>
    </row>
    <row r="85" spans="1:19" s="90" customFormat="1" x14ac:dyDescent="0.2">
      <c r="A85" s="84"/>
      <c r="B85" s="160" t="s">
        <v>111</v>
      </c>
      <c r="C85" s="150"/>
      <c r="D85" s="140" t="e">
        <f>F85+G85+H85+I85</f>
        <v>#DIV/0!</v>
      </c>
      <c r="E85" s="468"/>
      <c r="F85" s="106" t="e">
        <f>F75-F86-F87</f>
        <v>#DIV/0!</v>
      </c>
      <c r="G85" s="106" t="e">
        <f>G75-G86-G87</f>
        <v>#DIV/0!</v>
      </c>
      <c r="H85" s="106" t="e">
        <f>H75-H86-H87</f>
        <v>#DIV/0!</v>
      </c>
      <c r="I85" s="106" t="e">
        <f>I75-I86-I87</f>
        <v>#DIV/0!</v>
      </c>
      <c r="J85" s="88"/>
      <c r="K85" s="89"/>
    </row>
    <row r="86" spans="1:19" s="90" customFormat="1" x14ac:dyDescent="0.2">
      <c r="A86" s="84"/>
      <c r="B86" s="160" t="s">
        <v>112</v>
      </c>
      <c r="C86" s="150"/>
      <c r="D86" s="140">
        <f>F86+G86+H86+I86</f>
        <v>0</v>
      </c>
      <c r="E86" s="468"/>
      <c r="F86" s="99">
        <v>0</v>
      </c>
      <c r="G86" s="99">
        <v>0</v>
      </c>
      <c r="H86" s="99">
        <v>0</v>
      </c>
      <c r="I86" s="99">
        <v>0</v>
      </c>
      <c r="J86" s="88">
        <f t="shared" si="16"/>
        <v>0</v>
      </c>
      <c r="K86" s="89"/>
    </row>
    <row r="87" spans="1:19" s="90" customFormat="1" x14ac:dyDescent="0.2">
      <c r="A87" s="84"/>
      <c r="B87" s="160" t="s">
        <v>113</v>
      </c>
      <c r="C87" s="150"/>
      <c r="D87" s="140">
        <f>F87+G87+H87+I87</f>
        <v>0</v>
      </c>
      <c r="E87" s="468"/>
      <c r="F87" s="99">
        <v>0</v>
      </c>
      <c r="G87" s="99">
        <v>0</v>
      </c>
      <c r="H87" s="99">
        <v>0</v>
      </c>
      <c r="I87" s="99">
        <v>0</v>
      </c>
      <c r="J87" s="88">
        <f t="shared" si="16"/>
        <v>0</v>
      </c>
      <c r="K87" s="89"/>
    </row>
    <row r="88" spans="1:19" s="159" customFormat="1" x14ac:dyDescent="0.2">
      <c r="A88" s="157"/>
      <c r="B88" s="161" t="s">
        <v>114</v>
      </c>
      <c r="C88" s="152">
        <f>'Buget cerere'!C78</f>
        <v>0</v>
      </c>
      <c r="D88" s="98" t="e">
        <f>IF(F88+G88+H88+I88&lt;&gt;C88,"EROARE!",F88+G88+H88+I88)</f>
        <v>#DIV/0!</v>
      </c>
      <c r="E88" s="469"/>
      <c r="F88" s="140" t="e">
        <f>F83+F84</f>
        <v>#DIV/0!</v>
      </c>
      <c r="G88" s="140" t="e">
        <f>G83+G84</f>
        <v>#DIV/0!</v>
      </c>
      <c r="H88" s="140" t="e">
        <f>H83+H84</f>
        <v>#DIV/0!</v>
      </c>
      <c r="I88" s="140" t="e">
        <f>I83+I84</f>
        <v>#DIV/0!</v>
      </c>
      <c r="J88" s="92"/>
      <c r="K88" s="89"/>
    </row>
    <row r="89" spans="1:19" s="159" customFormat="1" x14ac:dyDescent="0.2">
      <c r="A89" s="157"/>
      <c r="B89" s="161" t="s">
        <v>115</v>
      </c>
      <c r="C89" s="140" t="str">
        <f t="shared" ref="C89:I89" si="20">IF(C88=C72,"DA","NU")</f>
        <v>DA</v>
      </c>
      <c r="D89" s="140" t="e">
        <f t="shared" si="20"/>
        <v>#DIV/0!</v>
      </c>
      <c r="E89" s="140" t="str">
        <f t="shared" si="20"/>
        <v>DA</v>
      </c>
      <c r="F89" s="140" t="e">
        <f t="shared" si="20"/>
        <v>#DIV/0!</v>
      </c>
      <c r="G89" s="140" t="e">
        <f t="shared" si="20"/>
        <v>#DIV/0!</v>
      </c>
      <c r="H89" s="140" t="e">
        <f t="shared" si="20"/>
        <v>#DIV/0!</v>
      </c>
      <c r="I89" s="140" t="e">
        <f t="shared" si="20"/>
        <v>#DIV/0!</v>
      </c>
      <c r="J89" s="92"/>
      <c r="K89" s="93"/>
    </row>
    <row r="90" spans="1:19" s="90" customFormat="1" x14ac:dyDescent="0.2">
      <c r="A90" s="84"/>
      <c r="B90" s="162"/>
      <c r="C90" s="73"/>
      <c r="D90" s="123"/>
      <c r="E90" s="73"/>
      <c r="F90" s="73"/>
      <c r="G90" s="73"/>
      <c r="H90" s="73"/>
      <c r="I90" s="73"/>
      <c r="J90" s="130"/>
      <c r="K90" s="89"/>
    </row>
    <row r="91" spans="1:19" s="90" customFormat="1" ht="34.5" customHeight="1" x14ac:dyDescent="0.25">
      <c r="B91" s="163" t="s">
        <v>116</v>
      </c>
      <c r="C91" s="164"/>
      <c r="D91" s="165" t="s">
        <v>94</v>
      </c>
      <c r="E91" s="166">
        <v>0</v>
      </c>
      <c r="F91" s="166">
        <v>1</v>
      </c>
      <c r="G91" s="166">
        <v>2</v>
      </c>
      <c r="H91" s="166">
        <v>3</v>
      </c>
      <c r="I91" s="166">
        <v>4</v>
      </c>
      <c r="J91" s="167">
        <v>5</v>
      </c>
      <c r="K91" s="167">
        <v>6</v>
      </c>
      <c r="L91" s="167">
        <v>7</v>
      </c>
      <c r="M91" s="167">
        <v>8</v>
      </c>
      <c r="N91" s="167">
        <v>9</v>
      </c>
      <c r="O91" s="167">
        <v>10</v>
      </c>
      <c r="P91" s="167">
        <v>11</v>
      </c>
      <c r="Q91" s="167">
        <v>12</v>
      </c>
      <c r="R91" s="167">
        <v>13</v>
      </c>
      <c r="S91" s="167">
        <v>14</v>
      </c>
    </row>
    <row r="92" spans="1:19" s="90" customFormat="1" x14ac:dyDescent="0.2">
      <c r="A92" s="84"/>
      <c r="B92" s="160" t="s">
        <v>117</v>
      </c>
      <c r="C92" s="168"/>
      <c r="D92" s="98">
        <f>SUM(E92:I92)</f>
        <v>0</v>
      </c>
      <c r="E92" s="467"/>
      <c r="F92" s="140">
        <f>F87</f>
        <v>0</v>
      </c>
      <c r="G92" s="140">
        <f>G87</f>
        <v>0</v>
      </c>
      <c r="H92" s="140">
        <f>H87</f>
        <v>0</v>
      </c>
      <c r="I92" s="140">
        <f>I87</f>
        <v>0</v>
      </c>
      <c r="J92" s="140"/>
      <c r="K92" s="169"/>
      <c r="L92" s="170"/>
      <c r="M92" s="170"/>
      <c r="N92" s="170"/>
      <c r="O92" s="170"/>
      <c r="P92" s="170"/>
      <c r="Q92" s="170"/>
      <c r="R92" s="170"/>
      <c r="S92" s="170"/>
    </row>
    <row r="93" spans="1:19" s="90" customFormat="1" x14ac:dyDescent="0.2">
      <c r="A93" s="84"/>
      <c r="B93" s="160" t="s">
        <v>118</v>
      </c>
      <c r="C93" s="168"/>
      <c r="D93" s="98">
        <f>SUM(E93:S93)</f>
        <v>0</v>
      </c>
      <c r="E93" s="468"/>
      <c r="F93" s="99"/>
      <c r="G93" s="99"/>
      <c r="H93" s="99"/>
      <c r="I93" s="99"/>
      <c r="J93" s="99"/>
      <c r="K93" s="171"/>
      <c r="L93" s="172"/>
      <c r="M93" s="172"/>
      <c r="N93" s="172"/>
      <c r="O93" s="172"/>
      <c r="P93" s="172"/>
      <c r="Q93" s="172"/>
      <c r="R93" s="172"/>
      <c r="S93" s="172"/>
    </row>
    <row r="94" spans="1:19" s="90" customFormat="1" x14ac:dyDescent="0.2">
      <c r="A94" s="84"/>
      <c r="B94" s="160" t="s">
        <v>119</v>
      </c>
      <c r="C94" s="168"/>
      <c r="D94" s="98">
        <f>SUM(E94:S94)</f>
        <v>0</v>
      </c>
      <c r="E94" s="468"/>
      <c r="F94" s="99"/>
      <c r="G94" s="99"/>
      <c r="H94" s="99"/>
      <c r="I94" s="99"/>
      <c r="J94" s="99"/>
      <c r="K94" s="171"/>
      <c r="L94" s="172"/>
      <c r="M94" s="172"/>
      <c r="N94" s="172"/>
      <c r="O94" s="172"/>
      <c r="P94" s="172"/>
      <c r="Q94" s="172"/>
      <c r="R94" s="172"/>
      <c r="S94" s="172"/>
    </row>
    <row r="95" spans="1:19" s="159" customFormat="1" x14ac:dyDescent="0.2">
      <c r="A95" s="157"/>
      <c r="B95" s="161" t="s">
        <v>120</v>
      </c>
      <c r="C95" s="168"/>
      <c r="D95" s="98">
        <f>SUM(E95:S95)</f>
        <v>0</v>
      </c>
      <c r="E95" s="469"/>
      <c r="F95" s="140">
        <f>F94+F93</f>
        <v>0</v>
      </c>
      <c r="G95" s="140">
        <f t="shared" ref="G95:S95" si="21">G94+G93</f>
        <v>0</v>
      </c>
      <c r="H95" s="140">
        <f t="shared" si="21"/>
        <v>0</v>
      </c>
      <c r="I95" s="140">
        <f t="shared" si="21"/>
        <v>0</v>
      </c>
      <c r="J95" s="140">
        <f t="shared" si="21"/>
        <v>0</v>
      </c>
      <c r="K95" s="140">
        <f t="shared" si="21"/>
        <v>0</v>
      </c>
      <c r="L95" s="140">
        <f t="shared" si="21"/>
        <v>0</v>
      </c>
      <c r="M95" s="140">
        <f t="shared" si="21"/>
        <v>0</v>
      </c>
      <c r="N95" s="140">
        <f t="shared" si="21"/>
        <v>0</v>
      </c>
      <c r="O95" s="140">
        <f t="shared" si="21"/>
        <v>0</v>
      </c>
      <c r="P95" s="140">
        <f t="shared" si="21"/>
        <v>0</v>
      </c>
      <c r="Q95" s="140">
        <f t="shared" si="21"/>
        <v>0</v>
      </c>
      <c r="R95" s="140">
        <f t="shared" si="21"/>
        <v>0</v>
      </c>
      <c r="S95" s="140">
        <f t="shared" si="21"/>
        <v>0</v>
      </c>
    </row>
    <row r="96" spans="1:19" s="90" customFormat="1" x14ac:dyDescent="0.2">
      <c r="A96" s="84"/>
      <c r="B96" s="162"/>
      <c r="C96" s="73"/>
      <c r="D96" s="123"/>
      <c r="E96" s="73"/>
      <c r="F96" s="73"/>
      <c r="G96" s="73"/>
      <c r="H96" s="73"/>
      <c r="I96" s="73"/>
      <c r="J96" s="130"/>
      <c r="K96" s="89"/>
    </row>
    <row r="97" spans="1:11" s="90" customFormat="1" x14ac:dyDescent="0.2">
      <c r="A97" s="84"/>
      <c r="B97" s="162"/>
      <c r="C97" s="73"/>
      <c r="D97" s="123"/>
      <c r="E97" s="73"/>
      <c r="F97" s="73"/>
      <c r="G97" s="73"/>
      <c r="H97" s="73"/>
      <c r="I97" s="73"/>
      <c r="J97" s="130"/>
      <c r="K97" s="89"/>
    </row>
    <row r="98" spans="1:11" s="90" customFormat="1" x14ac:dyDescent="0.2">
      <c r="A98" s="84"/>
      <c r="B98" s="162"/>
      <c r="C98" s="73"/>
      <c r="D98" s="123"/>
      <c r="E98" s="73"/>
      <c r="F98" s="73"/>
      <c r="G98" s="73"/>
      <c r="H98" s="73"/>
      <c r="I98" s="73"/>
      <c r="J98" s="130"/>
      <c r="K98" s="89"/>
    </row>
    <row r="99" spans="1:11" s="90" customFormat="1" x14ac:dyDescent="0.2">
      <c r="A99" s="84"/>
      <c r="B99" s="162"/>
      <c r="C99" s="73"/>
      <c r="D99" s="123"/>
      <c r="E99" s="73"/>
      <c r="F99" s="73"/>
      <c r="G99" s="73"/>
      <c r="H99" s="73"/>
      <c r="I99" s="73"/>
      <c r="J99" s="130"/>
      <c r="K99" s="89"/>
    </row>
    <row r="100" spans="1:11" s="90" customFormat="1" x14ac:dyDescent="0.2">
      <c r="A100" s="84"/>
      <c r="B100" s="162"/>
      <c r="C100" s="73"/>
      <c r="D100" s="123"/>
      <c r="E100" s="73"/>
      <c r="F100" s="73"/>
      <c r="G100" s="73"/>
      <c r="H100" s="73"/>
      <c r="I100" s="73"/>
      <c r="J100" s="130"/>
      <c r="K100" s="89"/>
    </row>
    <row r="101" spans="1:11" s="90" customFormat="1" x14ac:dyDescent="0.2">
      <c r="A101" s="84"/>
      <c r="B101" s="162"/>
      <c r="C101" s="73"/>
      <c r="D101" s="123"/>
      <c r="E101" s="73"/>
      <c r="F101" s="73"/>
      <c r="G101" s="73"/>
      <c r="H101" s="73"/>
      <c r="I101" s="73"/>
      <c r="J101" s="130"/>
      <c r="K101" s="89"/>
    </row>
    <row r="102" spans="1:11" s="90" customFormat="1" x14ac:dyDescent="0.2">
      <c r="A102" s="84"/>
      <c r="B102" s="162"/>
      <c r="C102" s="73"/>
      <c r="D102" s="123"/>
      <c r="E102" s="73"/>
      <c r="F102" s="73"/>
      <c r="G102" s="73"/>
      <c r="H102" s="73"/>
      <c r="I102" s="73"/>
      <c r="J102" s="130"/>
      <c r="K102" s="89"/>
    </row>
    <row r="103" spans="1:11" s="90" customFormat="1" x14ac:dyDescent="0.2">
      <c r="A103" s="84"/>
      <c r="B103" s="162"/>
      <c r="C103" s="73"/>
      <c r="D103" s="123"/>
      <c r="E103" s="73"/>
      <c r="F103" s="73"/>
      <c r="G103" s="73"/>
      <c r="H103" s="73"/>
      <c r="I103" s="73"/>
      <c r="J103" s="130"/>
      <c r="K103" s="89"/>
    </row>
    <row r="104" spans="1:11" s="90" customFormat="1" x14ac:dyDescent="0.2">
      <c r="A104" s="84"/>
      <c r="B104" s="162"/>
      <c r="C104" s="73"/>
      <c r="D104" s="123"/>
      <c r="E104" s="73"/>
      <c r="F104" s="73"/>
      <c r="G104" s="73"/>
      <c r="H104" s="73"/>
      <c r="I104" s="73"/>
      <c r="J104" s="130"/>
      <c r="K104" s="89"/>
    </row>
    <row r="105" spans="1:11" s="90" customFormat="1" x14ac:dyDescent="0.2">
      <c r="A105" s="84"/>
      <c r="B105" s="162"/>
      <c r="C105" s="73"/>
      <c r="D105" s="123"/>
      <c r="E105" s="73"/>
      <c r="F105" s="73"/>
      <c r="G105" s="73"/>
      <c r="H105" s="73"/>
      <c r="I105" s="73"/>
      <c r="J105" s="130"/>
      <c r="K105" s="89"/>
    </row>
    <row r="106" spans="1:11" s="90" customFormat="1" x14ac:dyDescent="0.2">
      <c r="A106" s="84"/>
      <c r="B106" s="162"/>
      <c r="C106" s="73"/>
      <c r="D106" s="123"/>
      <c r="E106" s="73"/>
      <c r="F106" s="73"/>
      <c r="G106" s="73"/>
      <c r="H106" s="73"/>
      <c r="I106" s="73"/>
      <c r="J106" s="130"/>
      <c r="K106" s="89"/>
    </row>
    <row r="107" spans="1:11" s="90" customFormat="1" x14ac:dyDescent="0.2">
      <c r="A107" s="84"/>
      <c r="B107" s="162"/>
      <c r="C107" s="73"/>
      <c r="D107" s="123"/>
      <c r="E107" s="73"/>
      <c r="F107" s="73"/>
      <c r="G107" s="73"/>
      <c r="H107" s="73"/>
      <c r="I107" s="73"/>
      <c r="J107" s="130"/>
      <c r="K107" s="89"/>
    </row>
    <row r="108" spans="1:11" s="90" customFormat="1" x14ac:dyDescent="0.2">
      <c r="A108" s="84"/>
      <c r="B108" s="162"/>
      <c r="C108" s="73"/>
      <c r="D108" s="123"/>
      <c r="E108" s="73"/>
      <c r="F108" s="73"/>
      <c r="G108" s="73"/>
      <c r="H108" s="73"/>
      <c r="I108" s="73"/>
      <c r="J108" s="130"/>
      <c r="K108" s="89"/>
    </row>
    <row r="109" spans="1:11" s="90" customFormat="1" x14ac:dyDescent="0.2">
      <c r="A109" s="84"/>
      <c r="B109" s="162"/>
      <c r="C109" s="73"/>
      <c r="D109" s="123"/>
      <c r="E109" s="73"/>
      <c r="F109" s="73"/>
      <c r="G109" s="73"/>
      <c r="H109" s="73"/>
      <c r="I109" s="73"/>
      <c r="J109" s="130"/>
      <c r="K109" s="89"/>
    </row>
    <row r="110" spans="1:11" s="90" customFormat="1" x14ac:dyDescent="0.2">
      <c r="A110" s="84"/>
      <c r="B110" s="162"/>
      <c r="C110" s="73"/>
      <c r="D110" s="123"/>
      <c r="E110" s="73"/>
      <c r="F110" s="73"/>
      <c r="G110" s="73"/>
      <c r="H110" s="73"/>
      <c r="I110" s="73"/>
      <c r="J110" s="130"/>
      <c r="K110" s="89"/>
    </row>
    <row r="111" spans="1:11" s="90" customFormat="1" x14ac:dyDescent="0.2">
      <c r="A111" s="84"/>
      <c r="B111" s="162"/>
      <c r="C111" s="73"/>
      <c r="D111" s="123"/>
      <c r="E111" s="73"/>
      <c r="F111" s="73"/>
      <c r="G111" s="73"/>
      <c r="H111" s="73"/>
      <c r="I111" s="73"/>
      <c r="J111" s="130"/>
      <c r="K111" s="89"/>
    </row>
    <row r="112" spans="1:11" s="90" customFormat="1" x14ac:dyDescent="0.2">
      <c r="A112" s="84"/>
      <c r="B112" s="162"/>
      <c r="C112" s="73"/>
      <c r="D112" s="123"/>
      <c r="E112" s="73"/>
      <c r="F112" s="73"/>
      <c r="G112" s="73"/>
      <c r="H112" s="73"/>
      <c r="I112" s="73"/>
      <c r="J112" s="130"/>
      <c r="K112" s="89"/>
    </row>
    <row r="113" spans="1:11" s="90" customFormat="1" x14ac:dyDescent="0.2">
      <c r="A113" s="84"/>
      <c r="B113" s="162"/>
      <c r="C113" s="73"/>
      <c r="D113" s="123"/>
      <c r="E113" s="73"/>
      <c r="F113" s="73"/>
      <c r="G113" s="73"/>
      <c r="H113" s="73"/>
      <c r="I113" s="73"/>
      <c r="J113" s="130"/>
      <c r="K113" s="89"/>
    </row>
    <row r="114" spans="1:11" s="90" customFormat="1" x14ac:dyDescent="0.2">
      <c r="A114" s="84"/>
      <c r="B114" s="162"/>
      <c r="C114" s="73"/>
      <c r="D114" s="123"/>
      <c r="E114" s="73"/>
      <c r="F114" s="73"/>
      <c r="G114" s="73"/>
      <c r="H114" s="73"/>
      <c r="I114" s="73"/>
      <c r="J114" s="130"/>
      <c r="K114" s="89"/>
    </row>
    <row r="115" spans="1:11" s="90" customFormat="1" x14ac:dyDescent="0.2">
      <c r="A115" s="84"/>
      <c r="B115" s="162"/>
      <c r="C115" s="73"/>
      <c r="D115" s="123"/>
      <c r="E115" s="73"/>
      <c r="F115" s="73"/>
      <c r="G115" s="73"/>
      <c r="H115" s="73"/>
      <c r="I115" s="73"/>
      <c r="J115" s="130"/>
      <c r="K115" s="89"/>
    </row>
    <row r="116" spans="1:11" s="90" customFormat="1" x14ac:dyDescent="0.2">
      <c r="A116" s="84"/>
      <c r="B116" s="162"/>
      <c r="C116" s="73"/>
      <c r="D116" s="123"/>
      <c r="E116" s="73"/>
      <c r="F116" s="73"/>
      <c r="G116" s="73"/>
      <c r="H116" s="73"/>
      <c r="I116" s="73"/>
      <c r="J116" s="130"/>
      <c r="K116" s="89"/>
    </row>
  </sheetData>
  <mergeCells count="23">
    <mergeCell ref="E15:E16"/>
    <mergeCell ref="B17:I17"/>
    <mergeCell ref="E18:E31"/>
    <mergeCell ref="B32:I32"/>
    <mergeCell ref="E33:E36"/>
    <mergeCell ref="A1:I1"/>
    <mergeCell ref="B14:I14"/>
    <mergeCell ref="B3:I3"/>
    <mergeCell ref="B5:C5"/>
    <mergeCell ref="F6:I6"/>
    <mergeCell ref="B8:I8"/>
    <mergeCell ref="E9:E13"/>
    <mergeCell ref="E92:E95"/>
    <mergeCell ref="B40:I40"/>
    <mergeCell ref="F70:I70"/>
    <mergeCell ref="E72:E78"/>
    <mergeCell ref="F81:I81"/>
    <mergeCell ref="E83:E88"/>
    <mergeCell ref="E41:E43"/>
    <mergeCell ref="E45:E47"/>
    <mergeCell ref="E56:E58"/>
    <mergeCell ref="B61:I61"/>
    <mergeCell ref="B49:I49"/>
  </mergeCells>
  <conditionalFormatting sqref="C89:I89">
    <cfRule type="containsText" dxfId="4" priority="1" operator="containsText" text="NU">
      <formula>NOT(ISERROR(SEARCH("NU",C89)))</formula>
    </cfRule>
    <cfRule type="containsText" dxfId="3" priority="2" operator="containsText" text="DA">
      <formula>NOT(ISERROR(SEARCH("DA",C89)))</formula>
    </cfRule>
    <cfRule type="containsText" dxfId="2" priority="3" operator="containsText" text="nu">
      <formula>NOT(ISERROR(SEARCH("nu",C89)))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theme="9" tint="0.39997558519241921"/>
  </sheetPr>
  <dimension ref="A1:AE154"/>
  <sheetViews>
    <sheetView topLeftCell="A101" workbookViewId="0">
      <selection activeCell="H160" sqref="H160"/>
    </sheetView>
  </sheetViews>
  <sheetFormatPr defaultColWidth="8.85546875" defaultRowHeight="15" x14ac:dyDescent="0.25"/>
  <cols>
    <col min="1" max="1" width="45.7109375" style="211" customWidth="1"/>
    <col min="2" max="2" width="15.5703125" style="73" customWidth="1"/>
    <col min="3" max="3" width="10.7109375" style="73" customWidth="1"/>
    <col min="4" max="8" width="15.5703125" style="73" customWidth="1"/>
    <col min="9" max="9" width="15.5703125" style="174" customWidth="1"/>
    <col min="10" max="17" width="15.5703125" style="73" customWidth="1"/>
    <col min="18" max="18" width="55.28515625" style="74" customWidth="1"/>
    <col min="19" max="31" width="9.140625" style="176" customWidth="1"/>
  </cols>
  <sheetData>
    <row r="1" spans="1:31" ht="36.6" customHeight="1" x14ac:dyDescent="0.25">
      <c r="A1" s="496" t="s">
        <v>396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</row>
    <row r="2" spans="1:31" ht="20.25" x14ac:dyDescent="0.25">
      <c r="A2" s="173"/>
      <c r="B2" s="177"/>
      <c r="C2" s="177"/>
      <c r="D2" s="177"/>
      <c r="J2" s="175"/>
      <c r="K2" s="175"/>
      <c r="L2" s="175"/>
      <c r="M2" s="175"/>
    </row>
    <row r="3" spans="1:31" ht="27.75" customHeight="1" x14ac:dyDescent="0.25">
      <c r="A3" s="488" t="s">
        <v>397</v>
      </c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</row>
    <row r="4" spans="1:31" s="90" customFormat="1" ht="36" customHeight="1" x14ac:dyDescent="0.25">
      <c r="A4" s="497" t="s">
        <v>121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130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</row>
    <row r="5" spans="1:31" s="90" customFormat="1" ht="36" customHeight="1" x14ac:dyDescent="0.25">
      <c r="A5" s="498" t="s">
        <v>122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180"/>
      <c r="N5" s="130"/>
      <c r="O5" s="130"/>
      <c r="P5" s="130"/>
      <c r="Q5" s="130"/>
      <c r="R5" s="130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</row>
    <row r="6" spans="1:31" s="90" customFormat="1" ht="25.5" x14ac:dyDescent="0.25">
      <c r="A6" s="181" t="s">
        <v>123</v>
      </c>
      <c r="B6" s="182" t="s">
        <v>94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31" s="90" customFormat="1" x14ac:dyDescent="0.25">
      <c r="A7" s="183" t="s">
        <v>124</v>
      </c>
      <c r="B7" s="184"/>
      <c r="C7" s="467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0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</row>
    <row r="8" spans="1:31" s="90" customFormat="1" x14ac:dyDescent="0.2">
      <c r="A8" s="185" t="s">
        <v>126</v>
      </c>
      <c r="B8" s="98">
        <f>SUM(D8:Q8)</f>
        <v>0</v>
      </c>
      <c r="C8" s="468"/>
      <c r="D8" s="140">
        <f t="shared" ref="D8:Q8" si="0">D9*D10</f>
        <v>0</v>
      </c>
      <c r="E8" s="140">
        <f t="shared" si="0"/>
        <v>0</v>
      </c>
      <c r="F8" s="140">
        <f t="shared" si="0"/>
        <v>0</v>
      </c>
      <c r="G8" s="140">
        <f t="shared" si="0"/>
        <v>0</v>
      </c>
      <c r="H8" s="140">
        <f t="shared" si="0"/>
        <v>0</v>
      </c>
      <c r="I8" s="140">
        <f t="shared" si="0"/>
        <v>0</v>
      </c>
      <c r="J8" s="140">
        <f t="shared" si="0"/>
        <v>0</v>
      </c>
      <c r="K8" s="140">
        <f t="shared" si="0"/>
        <v>0</v>
      </c>
      <c r="L8" s="140">
        <f t="shared" si="0"/>
        <v>0</v>
      </c>
      <c r="M8" s="140">
        <f t="shared" si="0"/>
        <v>0</v>
      </c>
      <c r="N8" s="140">
        <f t="shared" si="0"/>
        <v>0</v>
      </c>
      <c r="O8" s="140">
        <f t="shared" si="0"/>
        <v>0</v>
      </c>
      <c r="P8" s="140">
        <f t="shared" si="0"/>
        <v>0</v>
      </c>
      <c r="Q8" s="140">
        <f t="shared" si="0"/>
        <v>0</v>
      </c>
      <c r="R8" s="130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</row>
    <row r="9" spans="1:31" s="190" customFormat="1" ht="11.25" x14ac:dyDescent="0.2">
      <c r="A9" s="186" t="s">
        <v>127</v>
      </c>
      <c r="B9" s="187" t="s">
        <v>125</v>
      </c>
      <c r="C9" s="468"/>
      <c r="D9" s="188">
        <v>0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0</v>
      </c>
      <c r="P9" s="188">
        <v>0</v>
      </c>
      <c r="Q9" s="188">
        <v>0</v>
      </c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</row>
    <row r="10" spans="1:31" s="190" customFormat="1" ht="11.25" x14ac:dyDescent="0.2">
      <c r="A10" s="186" t="s">
        <v>128</v>
      </c>
      <c r="B10" s="187" t="s">
        <v>125</v>
      </c>
      <c r="C10" s="468"/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0</v>
      </c>
      <c r="P10" s="188">
        <v>0</v>
      </c>
      <c r="Q10" s="188">
        <v>0</v>
      </c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s="90" customFormat="1" x14ac:dyDescent="0.25">
      <c r="A11" s="181" t="s">
        <v>130</v>
      </c>
      <c r="B11" s="98">
        <f>SUM(D11:Q11)</f>
        <v>0</v>
      </c>
      <c r="C11" s="468"/>
      <c r="D11" s="184">
        <f t="shared" ref="D11:Q11" si="1">D12*D13</f>
        <v>0</v>
      </c>
      <c r="E11" s="184">
        <f t="shared" si="1"/>
        <v>0</v>
      </c>
      <c r="F11" s="184">
        <f t="shared" si="1"/>
        <v>0</v>
      </c>
      <c r="G11" s="184">
        <f t="shared" si="1"/>
        <v>0</v>
      </c>
      <c r="H11" s="184">
        <f t="shared" si="1"/>
        <v>0</v>
      </c>
      <c r="I11" s="184">
        <f t="shared" si="1"/>
        <v>0</v>
      </c>
      <c r="J11" s="184">
        <f t="shared" si="1"/>
        <v>0</v>
      </c>
      <c r="K11" s="184">
        <f t="shared" si="1"/>
        <v>0</v>
      </c>
      <c r="L11" s="184">
        <f t="shared" si="1"/>
        <v>0</v>
      </c>
      <c r="M11" s="184">
        <f t="shared" si="1"/>
        <v>0</v>
      </c>
      <c r="N11" s="184">
        <f t="shared" si="1"/>
        <v>0</v>
      </c>
      <c r="O11" s="184">
        <f t="shared" si="1"/>
        <v>0</v>
      </c>
      <c r="P11" s="184">
        <f t="shared" si="1"/>
        <v>0</v>
      </c>
      <c r="Q11" s="184">
        <f t="shared" si="1"/>
        <v>0</v>
      </c>
      <c r="R11" s="130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</row>
    <row r="12" spans="1:31" s="190" customFormat="1" ht="11.25" x14ac:dyDescent="0.2">
      <c r="A12" s="186" t="s">
        <v>131</v>
      </c>
      <c r="B12" s="187" t="s">
        <v>125</v>
      </c>
      <c r="C12" s="468"/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8">
        <v>0</v>
      </c>
      <c r="P12" s="188">
        <v>0</v>
      </c>
      <c r="Q12" s="188">
        <v>0</v>
      </c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</row>
    <row r="13" spans="1:31" s="190" customFormat="1" ht="11.25" x14ac:dyDescent="0.2">
      <c r="A13" s="186" t="s">
        <v>132</v>
      </c>
      <c r="B13" s="187" t="s">
        <v>125</v>
      </c>
      <c r="C13" s="468"/>
      <c r="D13" s="188">
        <v>0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0</v>
      </c>
      <c r="P13" s="188">
        <v>0</v>
      </c>
      <c r="Q13" s="188">
        <v>0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</row>
    <row r="14" spans="1:31" s="90" customFormat="1" ht="18" customHeight="1" x14ac:dyDescent="0.2">
      <c r="A14" s="191" t="s">
        <v>133</v>
      </c>
      <c r="B14" s="98">
        <f>SUM(D14:Q14)</f>
        <v>0</v>
      </c>
      <c r="C14" s="468"/>
      <c r="D14" s="188">
        <v>0</v>
      </c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0</v>
      </c>
      <c r="P14" s="188">
        <v>0</v>
      </c>
      <c r="Q14" s="188">
        <v>0</v>
      </c>
      <c r="R14" s="130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</row>
    <row r="15" spans="1:31" s="90" customFormat="1" ht="18" customHeight="1" x14ac:dyDescent="0.2">
      <c r="A15" s="191" t="s">
        <v>134</v>
      </c>
      <c r="B15" s="98">
        <f t="shared" ref="B15" si="2">SUM(C15:M15)</f>
        <v>0</v>
      </c>
      <c r="C15" s="468"/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0</v>
      </c>
      <c r="P15" s="188">
        <v>0</v>
      </c>
      <c r="Q15" s="188">
        <v>0</v>
      </c>
      <c r="R15" s="130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</row>
    <row r="16" spans="1:31" s="90" customFormat="1" ht="18" customHeight="1" x14ac:dyDescent="0.2">
      <c r="A16" s="191" t="s">
        <v>135</v>
      </c>
      <c r="B16" s="98">
        <f>SUM(D16:Q16)</f>
        <v>0</v>
      </c>
      <c r="C16" s="468"/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0</v>
      </c>
      <c r="P16" s="188">
        <v>0</v>
      </c>
      <c r="Q16" s="188">
        <v>0</v>
      </c>
      <c r="R16" s="130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</row>
    <row r="17" spans="1:31" s="90" customFormat="1" ht="18" customHeight="1" x14ac:dyDescent="0.2">
      <c r="A17" s="191" t="s">
        <v>136</v>
      </c>
      <c r="B17" s="98">
        <f>SUM(D17:Q17)</f>
        <v>0</v>
      </c>
      <c r="C17" s="468"/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0</v>
      </c>
      <c r="P17" s="188">
        <v>0</v>
      </c>
      <c r="Q17" s="188">
        <v>0</v>
      </c>
      <c r="R17" s="130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</row>
    <row r="18" spans="1:31" s="90" customFormat="1" ht="25.5" x14ac:dyDescent="0.2">
      <c r="A18" s="192" t="s">
        <v>137</v>
      </c>
      <c r="B18" s="98">
        <f>SUM(D18:Q18)</f>
        <v>0</v>
      </c>
      <c r="C18" s="468"/>
      <c r="D18" s="188">
        <v>0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0</v>
      </c>
      <c r="P18" s="188">
        <v>0</v>
      </c>
      <c r="Q18" s="188">
        <v>0</v>
      </c>
      <c r="R18" s="130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</row>
    <row r="19" spans="1:31" s="90" customFormat="1" x14ac:dyDescent="0.2">
      <c r="A19" s="192" t="s">
        <v>138</v>
      </c>
      <c r="B19" s="98">
        <f>SUM(D19:Q19)</f>
        <v>0</v>
      </c>
      <c r="C19" s="468"/>
      <c r="D19" s="188">
        <v>0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30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</row>
    <row r="20" spans="1:31" s="90" customFormat="1" hidden="1" x14ac:dyDescent="0.2">
      <c r="A20" s="293" t="s">
        <v>139</v>
      </c>
      <c r="B20" s="98">
        <f>SUM(D20:Q20)</f>
        <v>0</v>
      </c>
      <c r="C20" s="468"/>
      <c r="D20" s="140">
        <f t="shared" ref="D20:Q20" si="3">D21*D22</f>
        <v>0</v>
      </c>
      <c r="E20" s="140">
        <f t="shared" si="3"/>
        <v>0</v>
      </c>
      <c r="F20" s="140">
        <f t="shared" si="3"/>
        <v>0</v>
      </c>
      <c r="G20" s="140">
        <f t="shared" si="3"/>
        <v>0</v>
      </c>
      <c r="H20" s="140">
        <f t="shared" si="3"/>
        <v>0</v>
      </c>
      <c r="I20" s="140">
        <f t="shared" si="3"/>
        <v>0</v>
      </c>
      <c r="J20" s="140">
        <f t="shared" si="3"/>
        <v>0</v>
      </c>
      <c r="K20" s="140">
        <f t="shared" si="3"/>
        <v>0</v>
      </c>
      <c r="L20" s="140">
        <f t="shared" si="3"/>
        <v>0</v>
      </c>
      <c r="M20" s="140">
        <f t="shared" si="3"/>
        <v>0</v>
      </c>
      <c r="N20" s="140">
        <f t="shared" si="3"/>
        <v>0</v>
      </c>
      <c r="O20" s="140">
        <f t="shared" si="3"/>
        <v>0</v>
      </c>
      <c r="P20" s="140">
        <f t="shared" si="3"/>
        <v>0</v>
      </c>
      <c r="Q20" s="140">
        <f t="shared" si="3"/>
        <v>0</v>
      </c>
      <c r="R20" s="130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</row>
    <row r="21" spans="1:31" s="190" customFormat="1" ht="11.25" hidden="1" x14ac:dyDescent="0.2">
      <c r="A21" s="294" t="s">
        <v>140</v>
      </c>
      <c r="B21" s="187" t="s">
        <v>125</v>
      </c>
      <c r="C21" s="468"/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8">
        <v>0</v>
      </c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</row>
    <row r="22" spans="1:31" s="190" customFormat="1" ht="11.25" hidden="1" x14ac:dyDescent="0.2">
      <c r="A22" s="294" t="s">
        <v>141</v>
      </c>
      <c r="B22" s="187" t="s">
        <v>125</v>
      </c>
      <c r="C22" s="468"/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  <c r="O22" s="188">
        <v>0</v>
      </c>
      <c r="P22" s="188">
        <v>0</v>
      </c>
      <c r="Q22" s="188">
        <v>0</v>
      </c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</row>
    <row r="23" spans="1:31" s="90" customFormat="1" x14ac:dyDescent="0.2">
      <c r="A23" s="185" t="s">
        <v>142</v>
      </c>
      <c r="B23" s="98">
        <f>SUM(D23:Q23)</f>
        <v>0</v>
      </c>
      <c r="C23" s="468"/>
      <c r="D23" s="188">
        <v>0</v>
      </c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  <c r="K23" s="188">
        <v>0</v>
      </c>
      <c r="L23" s="188">
        <v>0</v>
      </c>
      <c r="M23" s="188">
        <v>0</v>
      </c>
      <c r="N23" s="188">
        <v>0</v>
      </c>
      <c r="O23" s="188">
        <v>0</v>
      </c>
      <c r="P23" s="188">
        <v>0</v>
      </c>
      <c r="Q23" s="188">
        <v>0</v>
      </c>
      <c r="R23" s="130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</row>
    <row r="24" spans="1:31" s="90" customFormat="1" ht="38.25" customHeight="1" x14ac:dyDescent="0.2">
      <c r="A24" s="193" t="s">
        <v>279</v>
      </c>
      <c r="B24" s="98">
        <f t="shared" ref="B24:B25" si="4">SUM(D24:Q24)</f>
        <v>0</v>
      </c>
      <c r="C24" s="468"/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0</v>
      </c>
      <c r="P24" s="188">
        <v>0</v>
      </c>
      <c r="Q24" s="188">
        <v>0</v>
      </c>
      <c r="R24" s="194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</row>
    <row r="25" spans="1:31" s="197" customFormat="1" ht="39.75" customHeight="1" x14ac:dyDescent="0.2">
      <c r="A25" s="195" t="s">
        <v>279</v>
      </c>
      <c r="B25" s="98">
        <f t="shared" si="4"/>
        <v>0</v>
      </c>
      <c r="C25" s="468"/>
      <c r="D25" s="188">
        <v>0</v>
      </c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8">
        <v>0</v>
      </c>
      <c r="O25" s="188">
        <v>0</v>
      </c>
      <c r="P25" s="188">
        <v>0</v>
      </c>
      <c r="Q25" s="188">
        <v>0</v>
      </c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02" customFormat="1" ht="26.25" customHeight="1" x14ac:dyDescent="0.25">
      <c r="A26" s="198" t="s">
        <v>143</v>
      </c>
      <c r="B26" s="98">
        <f>SUM(D26:Q26)</f>
        <v>0</v>
      </c>
      <c r="C26" s="468"/>
      <c r="D26" s="199">
        <f>D8+D11+SUM(D14:D17)+SUM(D18:D20)+SUM(D23:D25)</f>
        <v>0</v>
      </c>
      <c r="E26" s="199">
        <f t="shared" ref="E26:Q26" si="5">E8+E11+SUM(E14:E17)+SUM(E18:E20)+SUM(E23:E25)</f>
        <v>0</v>
      </c>
      <c r="F26" s="199">
        <f t="shared" si="5"/>
        <v>0</v>
      </c>
      <c r="G26" s="199">
        <f t="shared" si="5"/>
        <v>0</v>
      </c>
      <c r="H26" s="199">
        <f t="shared" si="5"/>
        <v>0</v>
      </c>
      <c r="I26" s="199">
        <f t="shared" si="5"/>
        <v>0</v>
      </c>
      <c r="J26" s="199">
        <f t="shared" si="5"/>
        <v>0</v>
      </c>
      <c r="K26" s="199">
        <f t="shared" si="5"/>
        <v>0</v>
      </c>
      <c r="L26" s="199">
        <f t="shared" si="5"/>
        <v>0</v>
      </c>
      <c r="M26" s="199">
        <f t="shared" si="5"/>
        <v>0</v>
      </c>
      <c r="N26" s="199">
        <f t="shared" si="5"/>
        <v>0</v>
      </c>
      <c r="O26" s="199">
        <f t="shared" si="5"/>
        <v>0</v>
      </c>
      <c r="P26" s="199">
        <f t="shared" si="5"/>
        <v>0</v>
      </c>
      <c r="Q26" s="199">
        <f t="shared" si="5"/>
        <v>0</v>
      </c>
      <c r="R26" s="200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</row>
    <row r="27" spans="1:31" s="94" customFormat="1" ht="14.25" customHeight="1" x14ac:dyDescent="0.2">
      <c r="A27" s="203" t="s">
        <v>144</v>
      </c>
      <c r="B27" s="98"/>
      <c r="C27" s="46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13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100" customFormat="1" x14ac:dyDescent="0.2">
      <c r="A28" s="185" t="s">
        <v>145</v>
      </c>
      <c r="B28" s="98">
        <f>SUM(D28:Q28)</f>
        <v>0</v>
      </c>
      <c r="C28" s="468"/>
      <c r="D28" s="140">
        <f t="shared" ref="D28:Q28" si="6">D29*D30+D31*D32</f>
        <v>0</v>
      </c>
      <c r="E28" s="140">
        <f t="shared" si="6"/>
        <v>0</v>
      </c>
      <c r="F28" s="140">
        <f t="shared" si="6"/>
        <v>0</v>
      </c>
      <c r="G28" s="140">
        <f t="shared" si="6"/>
        <v>0</v>
      </c>
      <c r="H28" s="140">
        <f t="shared" si="6"/>
        <v>0</v>
      </c>
      <c r="I28" s="140">
        <f t="shared" si="6"/>
        <v>0</v>
      </c>
      <c r="J28" s="140">
        <f t="shared" si="6"/>
        <v>0</v>
      </c>
      <c r="K28" s="140">
        <f t="shared" si="6"/>
        <v>0</v>
      </c>
      <c r="L28" s="140">
        <f t="shared" si="6"/>
        <v>0</v>
      </c>
      <c r="M28" s="140">
        <f t="shared" si="6"/>
        <v>0</v>
      </c>
      <c r="N28" s="140">
        <f t="shared" si="6"/>
        <v>0</v>
      </c>
      <c r="O28" s="140">
        <f t="shared" si="6"/>
        <v>0</v>
      </c>
      <c r="P28" s="140">
        <f t="shared" si="6"/>
        <v>0</v>
      </c>
      <c r="Q28" s="140">
        <f t="shared" si="6"/>
        <v>0</v>
      </c>
      <c r="R28" s="130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</row>
    <row r="29" spans="1:31" s="190" customFormat="1" ht="11.25" x14ac:dyDescent="0.2">
      <c r="A29" s="186" t="s">
        <v>146</v>
      </c>
      <c r="B29" s="187" t="s">
        <v>125</v>
      </c>
      <c r="C29" s="468"/>
      <c r="D29" s="188">
        <v>0</v>
      </c>
      <c r="E29" s="188">
        <v>0</v>
      </c>
      <c r="F29" s="188">
        <v>0</v>
      </c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8">
        <v>0</v>
      </c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</row>
    <row r="30" spans="1:31" s="190" customFormat="1" ht="11.25" x14ac:dyDescent="0.2">
      <c r="A30" s="186" t="s">
        <v>147</v>
      </c>
      <c r="B30" s="187" t="s">
        <v>125</v>
      </c>
      <c r="C30" s="468"/>
      <c r="D30" s="188">
        <v>0</v>
      </c>
      <c r="E30" s="188">
        <v>0</v>
      </c>
      <c r="F30" s="188">
        <v>0</v>
      </c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0</v>
      </c>
      <c r="P30" s="188">
        <v>0</v>
      </c>
      <c r="Q30" s="188">
        <v>0</v>
      </c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</row>
    <row r="31" spans="1:31" s="190" customFormat="1" ht="11.25" x14ac:dyDescent="0.2">
      <c r="A31" s="186" t="s">
        <v>148</v>
      </c>
      <c r="B31" s="187" t="s">
        <v>125</v>
      </c>
      <c r="C31" s="468"/>
      <c r="D31" s="188">
        <v>0</v>
      </c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0</v>
      </c>
      <c r="P31" s="188">
        <v>0</v>
      </c>
      <c r="Q31" s="188">
        <v>0</v>
      </c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</row>
    <row r="32" spans="1:31" s="190" customFormat="1" ht="11.25" x14ac:dyDescent="0.2">
      <c r="A32" s="186" t="s">
        <v>149</v>
      </c>
      <c r="B32" s="187" t="s">
        <v>125</v>
      </c>
      <c r="C32" s="468"/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0</v>
      </c>
      <c r="P32" s="188">
        <v>0</v>
      </c>
      <c r="Q32" s="188">
        <v>0</v>
      </c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</row>
    <row r="33" spans="1:31" s="100" customFormat="1" x14ac:dyDescent="0.2">
      <c r="A33" s="185" t="s">
        <v>150</v>
      </c>
      <c r="B33" s="98">
        <f>SUM(D33:Q33)</f>
        <v>0</v>
      </c>
      <c r="C33" s="468"/>
      <c r="D33" s="140">
        <f t="shared" ref="D33:Q33" si="7">D34*D35</f>
        <v>0</v>
      </c>
      <c r="E33" s="140">
        <f t="shared" si="7"/>
        <v>0</v>
      </c>
      <c r="F33" s="140">
        <f t="shared" si="7"/>
        <v>0</v>
      </c>
      <c r="G33" s="140">
        <f t="shared" si="7"/>
        <v>0</v>
      </c>
      <c r="H33" s="140">
        <f t="shared" si="7"/>
        <v>0</v>
      </c>
      <c r="I33" s="140">
        <f t="shared" si="7"/>
        <v>0</v>
      </c>
      <c r="J33" s="140">
        <f t="shared" si="7"/>
        <v>0</v>
      </c>
      <c r="K33" s="140">
        <f t="shared" si="7"/>
        <v>0</v>
      </c>
      <c r="L33" s="140">
        <f t="shared" si="7"/>
        <v>0</v>
      </c>
      <c r="M33" s="140">
        <f t="shared" si="7"/>
        <v>0</v>
      </c>
      <c r="N33" s="140">
        <f t="shared" si="7"/>
        <v>0</v>
      </c>
      <c r="O33" s="140">
        <f t="shared" si="7"/>
        <v>0</v>
      </c>
      <c r="P33" s="140">
        <f t="shared" si="7"/>
        <v>0</v>
      </c>
      <c r="Q33" s="140">
        <f t="shared" si="7"/>
        <v>0</v>
      </c>
      <c r="R33" s="130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1" s="190" customFormat="1" ht="11.25" x14ac:dyDescent="0.2">
      <c r="A34" s="186" t="s">
        <v>129</v>
      </c>
      <c r="B34" s="187" t="s">
        <v>125</v>
      </c>
      <c r="C34" s="468"/>
      <c r="D34" s="188">
        <v>0</v>
      </c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8">
        <v>0</v>
      </c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</row>
    <row r="35" spans="1:31" s="190" customFormat="1" ht="11.25" x14ac:dyDescent="0.2">
      <c r="A35" s="186" t="s">
        <v>151</v>
      </c>
      <c r="B35" s="187" t="s">
        <v>125</v>
      </c>
      <c r="C35" s="468"/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0</v>
      </c>
      <c r="P35" s="188">
        <v>0</v>
      </c>
      <c r="Q35" s="188">
        <v>0</v>
      </c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</row>
    <row r="36" spans="1:31" s="100" customFormat="1" ht="25.5" x14ac:dyDescent="0.2">
      <c r="A36" s="185" t="s">
        <v>152</v>
      </c>
      <c r="B36" s="98">
        <f>SUM(D36:Q36)</f>
        <v>0</v>
      </c>
      <c r="C36" s="468"/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188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188">
        <v>0</v>
      </c>
      <c r="R36" s="130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100" customFormat="1" x14ac:dyDescent="0.2">
      <c r="A37" s="185" t="s">
        <v>153</v>
      </c>
      <c r="B37" s="98">
        <f>SUM(D37:Q37)</f>
        <v>0</v>
      </c>
      <c r="C37" s="468"/>
      <c r="D37" s="140">
        <f t="shared" ref="D37:Q37" si="8">D38*D39</f>
        <v>0</v>
      </c>
      <c r="E37" s="140">
        <f t="shared" si="8"/>
        <v>0</v>
      </c>
      <c r="F37" s="140">
        <f t="shared" si="8"/>
        <v>0</v>
      </c>
      <c r="G37" s="140">
        <f t="shared" si="8"/>
        <v>0</v>
      </c>
      <c r="H37" s="140">
        <f t="shared" si="8"/>
        <v>0</v>
      </c>
      <c r="I37" s="140">
        <f t="shared" si="8"/>
        <v>0</v>
      </c>
      <c r="J37" s="140">
        <f t="shared" si="8"/>
        <v>0</v>
      </c>
      <c r="K37" s="140">
        <f t="shared" si="8"/>
        <v>0</v>
      </c>
      <c r="L37" s="140">
        <f t="shared" si="8"/>
        <v>0</v>
      </c>
      <c r="M37" s="140">
        <f t="shared" si="8"/>
        <v>0</v>
      </c>
      <c r="N37" s="140">
        <f t="shared" si="8"/>
        <v>0</v>
      </c>
      <c r="O37" s="140">
        <f t="shared" si="8"/>
        <v>0</v>
      </c>
      <c r="P37" s="140">
        <f t="shared" si="8"/>
        <v>0</v>
      </c>
      <c r="Q37" s="140">
        <f t="shared" si="8"/>
        <v>0</v>
      </c>
      <c r="R37" s="130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190" customFormat="1" ht="11.25" x14ac:dyDescent="0.2">
      <c r="A38" s="186" t="s">
        <v>154</v>
      </c>
      <c r="B38" s="187" t="s">
        <v>125</v>
      </c>
      <c r="C38" s="468"/>
      <c r="D38" s="188">
        <v>0</v>
      </c>
      <c r="E38" s="188">
        <v>0</v>
      </c>
      <c r="F38" s="188">
        <v>0</v>
      </c>
      <c r="G38" s="188">
        <v>0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0</v>
      </c>
      <c r="P38" s="188">
        <v>0</v>
      </c>
      <c r="Q38" s="188">
        <v>0</v>
      </c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</row>
    <row r="39" spans="1:31" s="190" customFormat="1" ht="11.25" x14ac:dyDescent="0.2">
      <c r="A39" s="186" t="s">
        <v>155</v>
      </c>
      <c r="B39" s="187" t="s">
        <v>125</v>
      </c>
      <c r="C39" s="468"/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0</v>
      </c>
      <c r="P39" s="188">
        <v>0</v>
      </c>
      <c r="Q39" s="188">
        <v>0</v>
      </c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</row>
    <row r="40" spans="1:31" s="100" customFormat="1" x14ac:dyDescent="0.2">
      <c r="A40" s="185" t="s">
        <v>156</v>
      </c>
      <c r="B40" s="98">
        <f>SUM(D40:Q40)</f>
        <v>0</v>
      </c>
      <c r="C40" s="468"/>
      <c r="D40" s="140">
        <f t="shared" ref="D40:Q40" si="9">D41*D42</f>
        <v>0</v>
      </c>
      <c r="E40" s="140">
        <f t="shared" si="9"/>
        <v>0</v>
      </c>
      <c r="F40" s="140">
        <f t="shared" si="9"/>
        <v>0</v>
      </c>
      <c r="G40" s="140">
        <f t="shared" si="9"/>
        <v>0</v>
      </c>
      <c r="H40" s="140">
        <f t="shared" si="9"/>
        <v>0</v>
      </c>
      <c r="I40" s="140">
        <f t="shared" si="9"/>
        <v>0</v>
      </c>
      <c r="J40" s="140">
        <f t="shared" si="9"/>
        <v>0</v>
      </c>
      <c r="K40" s="140">
        <f t="shared" si="9"/>
        <v>0</v>
      </c>
      <c r="L40" s="140">
        <f t="shared" si="9"/>
        <v>0</v>
      </c>
      <c r="M40" s="140">
        <f t="shared" si="9"/>
        <v>0</v>
      </c>
      <c r="N40" s="140">
        <f t="shared" si="9"/>
        <v>0</v>
      </c>
      <c r="O40" s="140">
        <f t="shared" si="9"/>
        <v>0</v>
      </c>
      <c r="P40" s="140">
        <f t="shared" si="9"/>
        <v>0</v>
      </c>
      <c r="Q40" s="140">
        <f t="shared" si="9"/>
        <v>0</v>
      </c>
      <c r="R40" s="130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1" s="190" customFormat="1" ht="11.25" x14ac:dyDescent="0.2">
      <c r="A41" s="186" t="s">
        <v>154</v>
      </c>
      <c r="B41" s="187" t="s">
        <v>125</v>
      </c>
      <c r="C41" s="468"/>
      <c r="D41" s="188">
        <v>0</v>
      </c>
      <c r="E41" s="188">
        <v>0</v>
      </c>
      <c r="F41" s="188">
        <v>0</v>
      </c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</row>
    <row r="42" spans="1:31" s="190" customFormat="1" ht="11.25" x14ac:dyDescent="0.2">
      <c r="A42" s="186" t="s">
        <v>155</v>
      </c>
      <c r="B42" s="187" t="s">
        <v>125</v>
      </c>
      <c r="C42" s="468"/>
      <c r="D42" s="188">
        <v>0</v>
      </c>
      <c r="E42" s="188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</row>
    <row r="43" spans="1:31" s="100" customFormat="1" x14ac:dyDescent="0.2">
      <c r="A43" s="185" t="s">
        <v>157</v>
      </c>
      <c r="B43" s="98">
        <f>SUM(D43:Q43)</f>
        <v>0</v>
      </c>
      <c r="C43" s="468"/>
      <c r="D43" s="140">
        <f t="shared" ref="D43:Q43" si="10">D44*D45</f>
        <v>0</v>
      </c>
      <c r="E43" s="140">
        <f t="shared" si="10"/>
        <v>0</v>
      </c>
      <c r="F43" s="140">
        <f t="shared" si="10"/>
        <v>0</v>
      </c>
      <c r="G43" s="140">
        <f t="shared" si="10"/>
        <v>0</v>
      </c>
      <c r="H43" s="140">
        <f t="shared" si="10"/>
        <v>0</v>
      </c>
      <c r="I43" s="140">
        <f t="shared" si="10"/>
        <v>0</v>
      </c>
      <c r="J43" s="140">
        <f t="shared" si="10"/>
        <v>0</v>
      </c>
      <c r="K43" s="140">
        <f t="shared" si="10"/>
        <v>0</v>
      </c>
      <c r="L43" s="140">
        <f t="shared" si="10"/>
        <v>0</v>
      </c>
      <c r="M43" s="140">
        <f t="shared" si="10"/>
        <v>0</v>
      </c>
      <c r="N43" s="140">
        <f t="shared" si="10"/>
        <v>0</v>
      </c>
      <c r="O43" s="140">
        <f t="shared" si="10"/>
        <v>0</v>
      </c>
      <c r="P43" s="140">
        <f t="shared" si="10"/>
        <v>0</v>
      </c>
      <c r="Q43" s="140">
        <f t="shared" si="10"/>
        <v>0</v>
      </c>
      <c r="R43" s="130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1" s="190" customFormat="1" ht="11.25" x14ac:dyDescent="0.2">
      <c r="A44" s="186" t="s">
        <v>154</v>
      </c>
      <c r="B44" s="187" t="s">
        <v>125</v>
      </c>
      <c r="C44" s="468"/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</row>
    <row r="45" spans="1:31" s="190" customFormat="1" ht="11.25" x14ac:dyDescent="0.2">
      <c r="A45" s="186" t="s">
        <v>155</v>
      </c>
      <c r="B45" s="187" t="s">
        <v>125</v>
      </c>
      <c r="C45" s="468"/>
      <c r="D45" s="188">
        <v>0</v>
      </c>
      <c r="E45" s="188">
        <v>0</v>
      </c>
      <c r="F45" s="188">
        <v>0</v>
      </c>
      <c r="G45" s="188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0</v>
      </c>
      <c r="P45" s="188">
        <v>0</v>
      </c>
      <c r="Q45" s="188">
        <v>0</v>
      </c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</row>
    <row r="46" spans="1:31" s="100" customFormat="1" x14ac:dyDescent="0.2">
      <c r="A46" s="185" t="s">
        <v>158</v>
      </c>
      <c r="B46" s="98">
        <f>SUM(D46:Q46)</f>
        <v>0</v>
      </c>
      <c r="C46" s="468"/>
      <c r="D46" s="140">
        <f t="shared" ref="D46:Q46" si="11">D47*D48</f>
        <v>0</v>
      </c>
      <c r="E46" s="140">
        <f t="shared" si="11"/>
        <v>0</v>
      </c>
      <c r="F46" s="140">
        <f t="shared" si="11"/>
        <v>0</v>
      </c>
      <c r="G46" s="140">
        <f t="shared" si="11"/>
        <v>0</v>
      </c>
      <c r="H46" s="140">
        <f t="shared" si="11"/>
        <v>0</v>
      </c>
      <c r="I46" s="140">
        <f t="shared" si="11"/>
        <v>0</v>
      </c>
      <c r="J46" s="140">
        <f t="shared" si="11"/>
        <v>0</v>
      </c>
      <c r="K46" s="140">
        <f t="shared" si="11"/>
        <v>0</v>
      </c>
      <c r="L46" s="140">
        <f t="shared" si="11"/>
        <v>0</v>
      </c>
      <c r="M46" s="140">
        <f t="shared" si="11"/>
        <v>0</v>
      </c>
      <c r="N46" s="140">
        <f t="shared" si="11"/>
        <v>0</v>
      </c>
      <c r="O46" s="140">
        <f t="shared" si="11"/>
        <v>0</v>
      </c>
      <c r="P46" s="140">
        <f t="shared" si="11"/>
        <v>0</v>
      </c>
      <c r="Q46" s="140">
        <f t="shared" si="11"/>
        <v>0</v>
      </c>
      <c r="R46" s="130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</row>
    <row r="47" spans="1:31" s="190" customFormat="1" ht="11.25" x14ac:dyDescent="0.2">
      <c r="A47" s="186" t="s">
        <v>154</v>
      </c>
      <c r="B47" s="187" t="s">
        <v>125</v>
      </c>
      <c r="C47" s="468"/>
      <c r="D47" s="188">
        <v>0</v>
      </c>
      <c r="E47" s="188">
        <v>0</v>
      </c>
      <c r="F47" s="188">
        <v>0</v>
      </c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  <c r="M47" s="188">
        <v>0</v>
      </c>
      <c r="N47" s="188">
        <v>0</v>
      </c>
      <c r="O47" s="188">
        <v>0</v>
      </c>
      <c r="P47" s="188">
        <v>0</v>
      </c>
      <c r="Q47" s="188">
        <v>0</v>
      </c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</row>
    <row r="48" spans="1:31" s="190" customFormat="1" ht="11.25" x14ac:dyDescent="0.2">
      <c r="A48" s="186" t="s">
        <v>155</v>
      </c>
      <c r="B48" s="187" t="s">
        <v>125</v>
      </c>
      <c r="C48" s="468"/>
      <c r="D48" s="188">
        <v>0</v>
      </c>
      <c r="E48" s="188">
        <v>0</v>
      </c>
      <c r="F48" s="188">
        <v>0</v>
      </c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8">
        <v>0</v>
      </c>
      <c r="O48" s="188">
        <v>0</v>
      </c>
      <c r="P48" s="188">
        <v>0</v>
      </c>
      <c r="Q48" s="188">
        <v>0</v>
      </c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</row>
    <row r="49" spans="1:31" s="94" customFormat="1" ht="16.5" customHeight="1" x14ac:dyDescent="0.2">
      <c r="A49" s="204" t="s">
        <v>159</v>
      </c>
      <c r="B49" s="98">
        <f>SUM(D49:Q49)</f>
        <v>0</v>
      </c>
      <c r="C49" s="468"/>
      <c r="D49" s="98">
        <f t="shared" ref="D49:Q49" si="12">D28+D33+D36+D37+D40+D43+D46</f>
        <v>0</v>
      </c>
      <c r="E49" s="98">
        <f t="shared" si="12"/>
        <v>0</v>
      </c>
      <c r="F49" s="98">
        <f t="shared" si="12"/>
        <v>0</v>
      </c>
      <c r="G49" s="98">
        <f t="shared" si="12"/>
        <v>0</v>
      </c>
      <c r="H49" s="98">
        <f t="shared" si="12"/>
        <v>0</v>
      </c>
      <c r="I49" s="98">
        <f t="shared" si="12"/>
        <v>0</v>
      </c>
      <c r="J49" s="98">
        <f t="shared" si="12"/>
        <v>0</v>
      </c>
      <c r="K49" s="98">
        <f t="shared" si="12"/>
        <v>0</v>
      </c>
      <c r="L49" s="98">
        <f t="shared" si="12"/>
        <v>0</v>
      </c>
      <c r="M49" s="98">
        <f t="shared" si="12"/>
        <v>0</v>
      </c>
      <c r="N49" s="98">
        <f t="shared" si="12"/>
        <v>0</v>
      </c>
      <c r="O49" s="98">
        <f t="shared" si="12"/>
        <v>0</v>
      </c>
      <c r="P49" s="98">
        <f t="shared" si="12"/>
        <v>0</v>
      </c>
      <c r="Q49" s="98">
        <f t="shared" si="12"/>
        <v>0</v>
      </c>
      <c r="R49" s="13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</row>
    <row r="50" spans="1:31" s="100" customFormat="1" x14ac:dyDescent="0.2">
      <c r="A50" s="185" t="s">
        <v>160</v>
      </c>
      <c r="B50" s="98">
        <f>SUM(D50:Q50)</f>
        <v>0</v>
      </c>
      <c r="C50" s="468"/>
      <c r="D50" s="140">
        <f t="shared" ref="D50:Q50" si="13">D51*D52*D53</f>
        <v>0</v>
      </c>
      <c r="E50" s="140">
        <f t="shared" si="13"/>
        <v>0</v>
      </c>
      <c r="F50" s="140">
        <f t="shared" si="13"/>
        <v>0</v>
      </c>
      <c r="G50" s="140">
        <f t="shared" si="13"/>
        <v>0</v>
      </c>
      <c r="H50" s="140">
        <f t="shared" si="13"/>
        <v>0</v>
      </c>
      <c r="I50" s="140">
        <f t="shared" si="13"/>
        <v>0</v>
      </c>
      <c r="J50" s="140">
        <f t="shared" si="13"/>
        <v>0</v>
      </c>
      <c r="K50" s="140">
        <f t="shared" si="13"/>
        <v>0</v>
      </c>
      <c r="L50" s="140">
        <f t="shared" si="13"/>
        <v>0</v>
      </c>
      <c r="M50" s="140">
        <f t="shared" si="13"/>
        <v>0</v>
      </c>
      <c r="N50" s="140">
        <f t="shared" si="13"/>
        <v>0</v>
      </c>
      <c r="O50" s="140">
        <f t="shared" si="13"/>
        <v>0</v>
      </c>
      <c r="P50" s="140">
        <f t="shared" si="13"/>
        <v>0</v>
      </c>
      <c r="Q50" s="140">
        <f t="shared" si="13"/>
        <v>0</v>
      </c>
      <c r="R50" s="130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</row>
    <row r="51" spans="1:31" s="190" customFormat="1" ht="11.25" x14ac:dyDescent="0.2">
      <c r="A51" s="186" t="s">
        <v>161</v>
      </c>
      <c r="B51" s="187" t="s">
        <v>125</v>
      </c>
      <c r="C51" s="468"/>
      <c r="D51" s="188">
        <v>0</v>
      </c>
      <c r="E51" s="188">
        <v>0</v>
      </c>
      <c r="F51" s="188">
        <v>0</v>
      </c>
      <c r="G51" s="188">
        <v>0</v>
      </c>
      <c r="H51" s="188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8">
        <v>0</v>
      </c>
      <c r="O51" s="188">
        <v>0</v>
      </c>
      <c r="P51" s="188">
        <v>0</v>
      </c>
      <c r="Q51" s="188">
        <v>0</v>
      </c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</row>
    <row r="52" spans="1:31" s="190" customFormat="1" ht="11.25" x14ac:dyDescent="0.2">
      <c r="A52" s="186" t="s">
        <v>162</v>
      </c>
      <c r="B52" s="187" t="s">
        <v>125</v>
      </c>
      <c r="C52" s="468"/>
      <c r="D52" s="188">
        <v>0</v>
      </c>
      <c r="E52" s="188">
        <v>0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8">
        <v>0</v>
      </c>
      <c r="O52" s="188">
        <v>0</v>
      </c>
      <c r="P52" s="188">
        <v>0</v>
      </c>
      <c r="Q52" s="188">
        <v>0</v>
      </c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</row>
    <row r="53" spans="1:31" s="190" customFormat="1" ht="11.25" x14ac:dyDescent="0.2">
      <c r="A53" s="186" t="s">
        <v>163</v>
      </c>
      <c r="B53" s="187" t="s">
        <v>125</v>
      </c>
      <c r="C53" s="468"/>
      <c r="D53" s="188">
        <v>0</v>
      </c>
      <c r="E53" s="188">
        <v>0</v>
      </c>
      <c r="F53" s="188">
        <v>0</v>
      </c>
      <c r="G53" s="188">
        <v>0</v>
      </c>
      <c r="H53" s="188">
        <v>0</v>
      </c>
      <c r="I53" s="188">
        <v>0</v>
      </c>
      <c r="J53" s="188">
        <v>0</v>
      </c>
      <c r="K53" s="188">
        <v>0</v>
      </c>
      <c r="L53" s="188">
        <v>0</v>
      </c>
      <c r="M53" s="188">
        <v>0</v>
      </c>
      <c r="N53" s="188">
        <v>0</v>
      </c>
      <c r="O53" s="188">
        <v>0</v>
      </c>
      <c r="P53" s="188">
        <v>0</v>
      </c>
      <c r="Q53" s="188">
        <v>0</v>
      </c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</row>
    <row r="54" spans="1:31" s="100" customFormat="1" ht="15" customHeight="1" x14ac:dyDescent="0.2">
      <c r="A54" s="185" t="s">
        <v>164</v>
      </c>
      <c r="B54" s="98">
        <f>SUM(D54:Q54)</f>
        <v>0</v>
      </c>
      <c r="C54" s="468"/>
      <c r="D54" s="188">
        <v>0</v>
      </c>
      <c r="E54" s="188">
        <v>0</v>
      </c>
      <c r="F54" s="188">
        <v>0</v>
      </c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88">
        <v>0</v>
      </c>
      <c r="M54" s="188">
        <v>0</v>
      </c>
      <c r="N54" s="188">
        <v>0</v>
      </c>
      <c r="O54" s="188">
        <v>0</v>
      </c>
      <c r="P54" s="188">
        <v>0</v>
      </c>
      <c r="Q54" s="188">
        <v>0</v>
      </c>
      <c r="R54" s="130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</row>
    <row r="55" spans="1:31" s="94" customFormat="1" ht="15" customHeight="1" x14ac:dyDescent="0.2">
      <c r="A55" s="204" t="s">
        <v>165</v>
      </c>
      <c r="B55" s="98">
        <f>SUM(D55:Q55)</f>
        <v>0</v>
      </c>
      <c r="C55" s="468"/>
      <c r="D55" s="98">
        <f t="shared" ref="D55:Q55" si="14">D50+D54</f>
        <v>0</v>
      </c>
      <c r="E55" s="98">
        <f t="shared" si="14"/>
        <v>0</v>
      </c>
      <c r="F55" s="98">
        <f t="shared" si="14"/>
        <v>0</v>
      </c>
      <c r="G55" s="98">
        <f t="shared" si="14"/>
        <v>0</v>
      </c>
      <c r="H55" s="98">
        <f t="shared" si="14"/>
        <v>0</v>
      </c>
      <c r="I55" s="98">
        <f t="shared" si="14"/>
        <v>0</v>
      </c>
      <c r="J55" s="98">
        <f t="shared" si="14"/>
        <v>0</v>
      </c>
      <c r="K55" s="98">
        <f t="shared" si="14"/>
        <v>0</v>
      </c>
      <c r="L55" s="98">
        <f t="shared" si="14"/>
        <v>0</v>
      </c>
      <c r="M55" s="98">
        <f t="shared" si="14"/>
        <v>0</v>
      </c>
      <c r="N55" s="98">
        <f t="shared" si="14"/>
        <v>0</v>
      </c>
      <c r="O55" s="98">
        <f t="shared" si="14"/>
        <v>0</v>
      </c>
      <c r="P55" s="98">
        <f t="shared" si="14"/>
        <v>0</v>
      </c>
      <c r="Q55" s="98">
        <f t="shared" si="14"/>
        <v>0</v>
      </c>
      <c r="R55" s="131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</row>
    <row r="56" spans="1:31" ht="15" customHeight="1" x14ac:dyDescent="0.25">
      <c r="A56" s="185" t="s">
        <v>166</v>
      </c>
      <c r="B56" s="98">
        <f>SUM(D56:Q56)</f>
        <v>0</v>
      </c>
      <c r="C56" s="468"/>
      <c r="D56" s="140">
        <f>D57*D58</f>
        <v>0</v>
      </c>
      <c r="E56" s="140">
        <f t="shared" ref="E56:Q56" si="15">E57*E58</f>
        <v>0</v>
      </c>
      <c r="F56" s="140">
        <f t="shared" si="15"/>
        <v>0</v>
      </c>
      <c r="G56" s="140">
        <f t="shared" si="15"/>
        <v>0</v>
      </c>
      <c r="H56" s="140">
        <f t="shared" si="15"/>
        <v>0</v>
      </c>
      <c r="I56" s="140">
        <f t="shared" si="15"/>
        <v>0</v>
      </c>
      <c r="J56" s="140">
        <f t="shared" si="15"/>
        <v>0</v>
      </c>
      <c r="K56" s="140">
        <f t="shared" si="15"/>
        <v>0</v>
      </c>
      <c r="L56" s="140">
        <f t="shared" si="15"/>
        <v>0</v>
      </c>
      <c r="M56" s="140">
        <f t="shared" si="15"/>
        <v>0</v>
      </c>
      <c r="N56" s="140">
        <f t="shared" si="15"/>
        <v>0</v>
      </c>
      <c r="O56" s="140">
        <f t="shared" si="15"/>
        <v>0</v>
      </c>
      <c r="P56" s="140">
        <f t="shared" si="15"/>
        <v>0</v>
      </c>
      <c r="Q56" s="140">
        <f t="shared" si="15"/>
        <v>0</v>
      </c>
    </row>
    <row r="57" spans="1:31" s="190" customFormat="1" ht="11.25" x14ac:dyDescent="0.2">
      <c r="A57" s="186" t="s">
        <v>167</v>
      </c>
      <c r="B57" s="187" t="s">
        <v>125</v>
      </c>
      <c r="C57" s="468"/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0</v>
      </c>
      <c r="P57" s="188">
        <v>0</v>
      </c>
      <c r="Q57" s="188">
        <v>0</v>
      </c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</row>
    <row r="58" spans="1:31" s="190" customFormat="1" ht="11.25" x14ac:dyDescent="0.2">
      <c r="A58" s="186" t="s">
        <v>128</v>
      </c>
      <c r="B58" s="187" t="s">
        <v>125</v>
      </c>
      <c r="C58" s="468"/>
      <c r="D58" s="188">
        <v>0</v>
      </c>
      <c r="E58" s="188">
        <v>0</v>
      </c>
      <c r="F58" s="188">
        <v>0</v>
      </c>
      <c r="G58" s="188">
        <v>0</v>
      </c>
      <c r="H58" s="188">
        <v>0</v>
      </c>
      <c r="I58" s="188">
        <v>0</v>
      </c>
      <c r="J58" s="188">
        <v>0</v>
      </c>
      <c r="K58" s="188">
        <v>0</v>
      </c>
      <c r="L58" s="188">
        <v>0</v>
      </c>
      <c r="M58" s="188">
        <v>0</v>
      </c>
      <c r="N58" s="188">
        <v>0</v>
      </c>
      <c r="O58" s="188">
        <v>0</v>
      </c>
      <c r="P58" s="188">
        <v>0</v>
      </c>
      <c r="Q58" s="188">
        <v>0</v>
      </c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</row>
    <row r="59" spans="1:31" ht="15" customHeight="1" x14ac:dyDescent="0.25">
      <c r="A59" s="185" t="s">
        <v>168</v>
      </c>
      <c r="B59" s="98">
        <f>SUM(D59:Q59)</f>
        <v>0</v>
      </c>
      <c r="C59" s="468"/>
      <c r="D59" s="188">
        <v>0</v>
      </c>
      <c r="E59" s="188">
        <v>0</v>
      </c>
      <c r="F59" s="188">
        <v>0</v>
      </c>
      <c r="G59" s="188">
        <v>0</v>
      </c>
      <c r="H59" s="188">
        <v>0</v>
      </c>
      <c r="I59" s="188">
        <v>0</v>
      </c>
      <c r="J59" s="188">
        <v>0</v>
      </c>
      <c r="K59" s="188">
        <v>0</v>
      </c>
      <c r="L59" s="188">
        <v>0</v>
      </c>
      <c r="M59" s="188">
        <v>0</v>
      </c>
      <c r="N59" s="188">
        <v>0</v>
      </c>
      <c r="O59" s="188">
        <v>0</v>
      </c>
      <c r="P59" s="188">
        <v>0</v>
      </c>
      <c r="Q59" s="188">
        <v>0</v>
      </c>
    </row>
    <row r="60" spans="1:31" s="100" customFormat="1" ht="15" customHeight="1" x14ac:dyDescent="0.2">
      <c r="A60" s="185" t="s">
        <v>169</v>
      </c>
      <c r="B60" s="98">
        <f>SUM(D60:Q60)</f>
        <v>0</v>
      </c>
      <c r="C60" s="468"/>
      <c r="D60" s="188">
        <v>0</v>
      </c>
      <c r="E60" s="188">
        <v>0</v>
      </c>
      <c r="F60" s="188">
        <v>0</v>
      </c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88">
        <v>0</v>
      </c>
      <c r="N60" s="188">
        <v>0</v>
      </c>
      <c r="O60" s="188">
        <v>0</v>
      </c>
      <c r="P60" s="188">
        <v>0</v>
      </c>
      <c r="Q60" s="188">
        <v>0</v>
      </c>
      <c r="R60" s="130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</row>
    <row r="61" spans="1:31" s="90" customFormat="1" ht="24" x14ac:dyDescent="0.2">
      <c r="A61" s="193" t="s">
        <v>279</v>
      </c>
      <c r="B61" s="98">
        <f t="shared" ref="B61:B62" si="16">SUM(D61:Q61)</f>
        <v>0</v>
      </c>
      <c r="C61" s="468"/>
      <c r="D61" s="188">
        <v>0</v>
      </c>
      <c r="E61" s="188">
        <v>0</v>
      </c>
      <c r="F61" s="188">
        <v>0</v>
      </c>
      <c r="G61" s="188">
        <v>0</v>
      </c>
      <c r="H61" s="188">
        <v>0</v>
      </c>
      <c r="I61" s="188">
        <v>0</v>
      </c>
      <c r="J61" s="188">
        <v>0</v>
      </c>
      <c r="K61" s="188">
        <v>0</v>
      </c>
      <c r="L61" s="188">
        <v>0</v>
      </c>
      <c r="M61" s="188">
        <v>0</v>
      </c>
      <c r="N61" s="188">
        <v>0</v>
      </c>
      <c r="O61" s="188">
        <v>0</v>
      </c>
      <c r="P61" s="188">
        <v>0</v>
      </c>
      <c r="Q61" s="188">
        <v>0</v>
      </c>
      <c r="R61" s="130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 s="197" customFormat="1" ht="24" x14ac:dyDescent="0.2">
      <c r="A62" s="193" t="s">
        <v>279</v>
      </c>
      <c r="B62" s="98">
        <f t="shared" si="16"/>
        <v>0</v>
      </c>
      <c r="C62" s="468"/>
      <c r="D62" s="188">
        <v>0</v>
      </c>
      <c r="E62" s="188">
        <v>0</v>
      </c>
      <c r="F62" s="188">
        <v>0</v>
      </c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188">
        <v>0</v>
      </c>
      <c r="N62" s="188">
        <v>0</v>
      </c>
      <c r="O62" s="188">
        <v>0</v>
      </c>
      <c r="P62" s="188">
        <v>0</v>
      </c>
      <c r="Q62" s="188">
        <v>0</v>
      </c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</row>
    <row r="63" spans="1:31" s="202" customFormat="1" ht="30" customHeight="1" x14ac:dyDescent="0.25">
      <c r="A63" s="205" t="s">
        <v>170</v>
      </c>
      <c r="B63" s="98">
        <f>SUM(D63:Q63)</f>
        <v>0</v>
      </c>
      <c r="C63" s="468"/>
      <c r="D63" s="206">
        <f t="shared" ref="D63:Q63" si="17">D49+D55+D56+SUM(D59:D62)</f>
        <v>0</v>
      </c>
      <c r="E63" s="206">
        <f t="shared" si="17"/>
        <v>0</v>
      </c>
      <c r="F63" s="206">
        <f t="shared" si="17"/>
        <v>0</v>
      </c>
      <c r="G63" s="206">
        <f t="shared" si="17"/>
        <v>0</v>
      </c>
      <c r="H63" s="206">
        <f t="shared" si="17"/>
        <v>0</v>
      </c>
      <c r="I63" s="206">
        <f t="shared" si="17"/>
        <v>0</v>
      </c>
      <c r="J63" s="206">
        <f t="shared" si="17"/>
        <v>0</v>
      </c>
      <c r="K63" s="206">
        <f t="shared" si="17"/>
        <v>0</v>
      </c>
      <c r="L63" s="206">
        <f t="shared" si="17"/>
        <v>0</v>
      </c>
      <c r="M63" s="206">
        <f t="shared" si="17"/>
        <v>0</v>
      </c>
      <c r="N63" s="206">
        <f t="shared" si="17"/>
        <v>0</v>
      </c>
      <c r="O63" s="206">
        <f t="shared" si="17"/>
        <v>0</v>
      </c>
      <c r="P63" s="206">
        <f t="shared" si="17"/>
        <v>0</v>
      </c>
      <c r="Q63" s="206">
        <f t="shared" si="17"/>
        <v>0</v>
      </c>
      <c r="R63" s="200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</row>
    <row r="64" spans="1:31" s="210" customFormat="1" x14ac:dyDescent="0.2">
      <c r="A64" s="185" t="s">
        <v>171</v>
      </c>
      <c r="B64" s="98">
        <f>SUM(D64:Q64)</f>
        <v>0</v>
      </c>
      <c r="C64" s="468"/>
      <c r="D64" s="207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07">
        <v>0</v>
      </c>
      <c r="K64" s="207">
        <v>0</v>
      </c>
      <c r="L64" s="207">
        <v>0</v>
      </c>
      <c r="M64" s="207">
        <v>0</v>
      </c>
      <c r="N64" s="207">
        <v>0</v>
      </c>
      <c r="O64" s="207">
        <v>0</v>
      </c>
      <c r="P64" s="207">
        <v>0</v>
      </c>
      <c r="Q64" s="207">
        <v>0</v>
      </c>
      <c r="R64" s="208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</row>
    <row r="65" spans="1:31" s="202" customFormat="1" ht="32.25" customHeight="1" x14ac:dyDescent="0.25">
      <c r="A65" s="205" t="s">
        <v>172</v>
      </c>
      <c r="B65" s="98">
        <f>SUM(D65:Q65)</f>
        <v>0</v>
      </c>
      <c r="C65" s="469"/>
      <c r="D65" s="206">
        <f t="shared" ref="D65:Q65" si="18">D26-D63</f>
        <v>0</v>
      </c>
      <c r="E65" s="206">
        <f t="shared" si="18"/>
        <v>0</v>
      </c>
      <c r="F65" s="206">
        <f t="shared" si="18"/>
        <v>0</v>
      </c>
      <c r="G65" s="206">
        <f t="shared" si="18"/>
        <v>0</v>
      </c>
      <c r="H65" s="206">
        <f t="shared" si="18"/>
        <v>0</v>
      </c>
      <c r="I65" s="206">
        <f t="shared" si="18"/>
        <v>0</v>
      </c>
      <c r="J65" s="206">
        <f t="shared" si="18"/>
        <v>0</v>
      </c>
      <c r="K65" s="206">
        <f t="shared" si="18"/>
        <v>0</v>
      </c>
      <c r="L65" s="206">
        <f t="shared" si="18"/>
        <v>0</v>
      </c>
      <c r="M65" s="206">
        <f t="shared" si="18"/>
        <v>0</v>
      </c>
      <c r="N65" s="206">
        <f t="shared" si="18"/>
        <v>0</v>
      </c>
      <c r="O65" s="206">
        <f t="shared" si="18"/>
        <v>0</v>
      </c>
      <c r="P65" s="206">
        <f t="shared" si="18"/>
        <v>0</v>
      </c>
      <c r="Q65" s="206">
        <f t="shared" si="18"/>
        <v>0</v>
      </c>
      <c r="R65" s="200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</row>
    <row r="67" spans="1:31" ht="15.75" x14ac:dyDescent="0.25">
      <c r="H67" s="175"/>
      <c r="J67" s="175"/>
      <c r="K67" s="175"/>
      <c r="L67" s="175"/>
      <c r="M67" s="175"/>
    </row>
    <row r="68" spans="1:31" s="90" customFormat="1" ht="28.5" customHeight="1" x14ac:dyDescent="0.25">
      <c r="A68" s="488" t="s">
        <v>398</v>
      </c>
      <c r="B68" s="488"/>
      <c r="C68" s="488"/>
      <c r="D68" s="488"/>
      <c r="E68" s="488"/>
      <c r="F68" s="488"/>
      <c r="G68" s="488"/>
      <c r="H68" s="488"/>
      <c r="I68" s="488"/>
      <c r="J68" s="488"/>
      <c r="K68" s="488"/>
      <c r="L68" s="488"/>
      <c r="M68" s="488"/>
      <c r="N68" s="488"/>
      <c r="O68" s="488"/>
      <c r="P68" s="488"/>
      <c r="Q68" s="488"/>
      <c r="R68" s="130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 s="90" customFormat="1" ht="106.5" customHeight="1" x14ac:dyDescent="0.25">
      <c r="A69" s="493" t="s">
        <v>173</v>
      </c>
      <c r="B69" s="493"/>
      <c r="C69" s="493"/>
      <c r="D69" s="493"/>
      <c r="E69" s="493"/>
      <c r="F69" s="493"/>
      <c r="G69" s="493"/>
      <c r="H69" s="493"/>
      <c r="I69" s="493"/>
      <c r="J69" s="493"/>
      <c r="K69" s="493"/>
      <c r="L69" s="493"/>
      <c r="M69" s="493"/>
      <c r="N69" s="493"/>
      <c r="O69" s="493"/>
      <c r="P69" s="493"/>
      <c r="Q69" s="493"/>
      <c r="R69" s="130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 s="90" customFormat="1" ht="30.75" customHeight="1" x14ac:dyDescent="0.25">
      <c r="A70" s="489" t="s">
        <v>174</v>
      </c>
      <c r="B70" s="489"/>
      <c r="C70" s="489"/>
      <c r="D70" s="489"/>
      <c r="E70" s="489"/>
      <c r="F70" s="489"/>
      <c r="G70" s="489"/>
      <c r="H70" s="489"/>
      <c r="I70" s="180"/>
      <c r="J70" s="180"/>
      <c r="K70" s="180"/>
      <c r="L70" s="180"/>
      <c r="M70" s="180"/>
      <c r="N70" s="180"/>
      <c r="O70" s="180"/>
      <c r="P70" s="180"/>
      <c r="Q70" s="180"/>
      <c r="R70" s="130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</row>
    <row r="71" spans="1:31" s="90" customFormat="1" ht="26.25" customHeight="1" x14ac:dyDescent="0.25">
      <c r="A71" s="179"/>
      <c r="B71" s="212"/>
      <c r="C71" s="213"/>
      <c r="D71" s="490" t="s">
        <v>259</v>
      </c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490"/>
      <c r="P71" s="490"/>
      <c r="Q71" s="490"/>
      <c r="R71" s="130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</row>
    <row r="72" spans="1:31" s="90" customFormat="1" ht="31.5" customHeight="1" x14ac:dyDescent="0.25">
      <c r="A72" s="181" t="s">
        <v>175</v>
      </c>
      <c r="B72" s="182" t="s">
        <v>94</v>
      </c>
      <c r="C72" s="182">
        <v>0</v>
      </c>
      <c r="D72" s="182">
        <v>1</v>
      </c>
      <c r="E72" s="182">
        <v>2</v>
      </c>
      <c r="F72" s="182">
        <v>3</v>
      </c>
      <c r="G72" s="182">
        <v>4</v>
      </c>
      <c r="H72" s="182">
        <v>5</v>
      </c>
      <c r="I72" s="182">
        <v>6</v>
      </c>
      <c r="J72" s="182">
        <v>7</v>
      </c>
      <c r="K72" s="182">
        <v>8</v>
      </c>
      <c r="L72" s="182">
        <v>9</v>
      </c>
      <c r="M72" s="182">
        <v>10</v>
      </c>
      <c r="N72" s="182">
        <v>11</v>
      </c>
      <c r="O72" s="182">
        <v>12</v>
      </c>
      <c r="P72" s="182">
        <v>13</v>
      </c>
      <c r="Q72" s="182">
        <v>14</v>
      </c>
      <c r="R72" s="214"/>
      <c r="S72" s="215"/>
      <c r="T72" s="215"/>
      <c r="U72" s="215"/>
      <c r="V72" s="215"/>
    </row>
    <row r="73" spans="1:31" s="90" customFormat="1" x14ac:dyDescent="0.25">
      <c r="A73" s="183" t="s">
        <v>124</v>
      </c>
      <c r="B73" s="184"/>
      <c r="C73" s="467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30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</row>
    <row r="74" spans="1:31" s="90" customFormat="1" x14ac:dyDescent="0.2">
      <c r="A74" s="185" t="s">
        <v>126</v>
      </c>
      <c r="B74" s="98">
        <f>SUM(D74:Q74)</f>
        <v>0</v>
      </c>
      <c r="C74" s="468"/>
      <c r="D74" s="140">
        <f t="shared" ref="D74:Q74" si="19">D75*D76</f>
        <v>0</v>
      </c>
      <c r="E74" s="140">
        <f t="shared" si="19"/>
        <v>0</v>
      </c>
      <c r="F74" s="140">
        <f t="shared" si="19"/>
        <v>0</v>
      </c>
      <c r="G74" s="140">
        <f t="shared" si="19"/>
        <v>0</v>
      </c>
      <c r="H74" s="140">
        <f t="shared" si="19"/>
        <v>0</v>
      </c>
      <c r="I74" s="140">
        <f t="shared" si="19"/>
        <v>0</v>
      </c>
      <c r="J74" s="140">
        <f t="shared" si="19"/>
        <v>0</v>
      </c>
      <c r="K74" s="140">
        <f t="shared" si="19"/>
        <v>0</v>
      </c>
      <c r="L74" s="140">
        <f t="shared" si="19"/>
        <v>0</v>
      </c>
      <c r="M74" s="140">
        <f t="shared" si="19"/>
        <v>0</v>
      </c>
      <c r="N74" s="140">
        <f t="shared" si="19"/>
        <v>0</v>
      </c>
      <c r="O74" s="140">
        <f t="shared" si="19"/>
        <v>0</v>
      </c>
      <c r="P74" s="140">
        <f t="shared" si="19"/>
        <v>0</v>
      </c>
      <c r="Q74" s="140">
        <f t="shared" si="19"/>
        <v>0</v>
      </c>
      <c r="R74" s="130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</row>
    <row r="75" spans="1:31" s="190" customFormat="1" ht="11.25" customHeight="1" x14ac:dyDescent="0.2">
      <c r="A75" s="186" t="s">
        <v>127</v>
      </c>
      <c r="B75" s="187" t="s">
        <v>125</v>
      </c>
      <c r="C75" s="468"/>
      <c r="D75" s="188">
        <v>0</v>
      </c>
      <c r="E75" s="188">
        <v>0</v>
      </c>
      <c r="F75" s="188">
        <v>0</v>
      </c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188">
        <v>0</v>
      </c>
      <c r="N75" s="188">
        <v>0</v>
      </c>
      <c r="O75" s="188">
        <v>0</v>
      </c>
      <c r="P75" s="188">
        <v>0</v>
      </c>
      <c r="Q75" s="188">
        <v>0</v>
      </c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</row>
    <row r="76" spans="1:31" s="190" customFormat="1" ht="11.25" customHeight="1" x14ac:dyDescent="0.2">
      <c r="A76" s="186" t="s">
        <v>128</v>
      </c>
      <c r="B76" s="187" t="s">
        <v>125</v>
      </c>
      <c r="C76" s="468"/>
      <c r="D76" s="188">
        <v>0</v>
      </c>
      <c r="E76" s="188">
        <v>0</v>
      </c>
      <c r="F76" s="188">
        <v>0</v>
      </c>
      <c r="G76" s="188">
        <v>0</v>
      </c>
      <c r="H76" s="188">
        <v>0</v>
      </c>
      <c r="I76" s="188">
        <v>0</v>
      </c>
      <c r="J76" s="188">
        <v>0</v>
      </c>
      <c r="K76" s="188">
        <v>0</v>
      </c>
      <c r="L76" s="188">
        <v>0</v>
      </c>
      <c r="M76" s="188">
        <v>0</v>
      </c>
      <c r="N76" s="188">
        <v>0</v>
      </c>
      <c r="O76" s="188">
        <v>0</v>
      </c>
      <c r="P76" s="188">
        <v>0</v>
      </c>
      <c r="Q76" s="188">
        <v>0</v>
      </c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</row>
    <row r="77" spans="1:31" s="90" customFormat="1" x14ac:dyDescent="0.2">
      <c r="A77" s="181" t="s">
        <v>176</v>
      </c>
      <c r="B77" s="98">
        <f>SUM(D77:Q77)</f>
        <v>0</v>
      </c>
      <c r="C77" s="468"/>
      <c r="D77" s="140">
        <f t="shared" ref="D77:Q77" si="20">D78*D79</f>
        <v>0</v>
      </c>
      <c r="E77" s="140">
        <f t="shared" si="20"/>
        <v>0</v>
      </c>
      <c r="F77" s="140">
        <f t="shared" si="20"/>
        <v>0</v>
      </c>
      <c r="G77" s="140">
        <f t="shared" si="20"/>
        <v>0</v>
      </c>
      <c r="H77" s="140">
        <f t="shared" si="20"/>
        <v>0</v>
      </c>
      <c r="I77" s="140">
        <f t="shared" si="20"/>
        <v>0</v>
      </c>
      <c r="J77" s="140">
        <f t="shared" si="20"/>
        <v>0</v>
      </c>
      <c r="K77" s="140">
        <f t="shared" si="20"/>
        <v>0</v>
      </c>
      <c r="L77" s="140">
        <f t="shared" si="20"/>
        <v>0</v>
      </c>
      <c r="M77" s="140">
        <f t="shared" si="20"/>
        <v>0</v>
      </c>
      <c r="N77" s="140">
        <f t="shared" si="20"/>
        <v>0</v>
      </c>
      <c r="O77" s="140">
        <f t="shared" si="20"/>
        <v>0</v>
      </c>
      <c r="P77" s="140">
        <f t="shared" si="20"/>
        <v>0</v>
      </c>
      <c r="Q77" s="140">
        <f t="shared" si="20"/>
        <v>0</v>
      </c>
      <c r="R77" s="130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78" spans="1:31" s="190" customFormat="1" ht="11.25" customHeight="1" x14ac:dyDescent="0.2">
      <c r="A78" s="186" t="s">
        <v>131</v>
      </c>
      <c r="B78" s="187" t="s">
        <v>125</v>
      </c>
      <c r="C78" s="468"/>
      <c r="D78" s="188">
        <v>0</v>
      </c>
      <c r="E78" s="188">
        <v>0</v>
      </c>
      <c r="F78" s="188">
        <v>0</v>
      </c>
      <c r="G78" s="188">
        <v>0</v>
      </c>
      <c r="H78" s="188">
        <v>0</v>
      </c>
      <c r="I78" s="188">
        <v>0</v>
      </c>
      <c r="J78" s="188">
        <v>0</v>
      </c>
      <c r="K78" s="188">
        <v>0</v>
      </c>
      <c r="L78" s="188">
        <v>0</v>
      </c>
      <c r="M78" s="188">
        <v>0</v>
      </c>
      <c r="N78" s="188">
        <v>0</v>
      </c>
      <c r="O78" s="188">
        <v>0</v>
      </c>
      <c r="P78" s="188">
        <v>0</v>
      </c>
      <c r="Q78" s="188">
        <v>0</v>
      </c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</row>
    <row r="79" spans="1:31" s="190" customFormat="1" ht="11.25" customHeight="1" x14ac:dyDescent="0.2">
      <c r="A79" s="186" t="s">
        <v>132</v>
      </c>
      <c r="B79" s="187" t="s">
        <v>125</v>
      </c>
      <c r="C79" s="468"/>
      <c r="D79" s="188">
        <v>0</v>
      </c>
      <c r="E79" s="188">
        <v>0</v>
      </c>
      <c r="F79" s="188">
        <v>0</v>
      </c>
      <c r="G79" s="188">
        <v>0</v>
      </c>
      <c r="H79" s="188">
        <v>0</v>
      </c>
      <c r="I79" s="188">
        <v>0</v>
      </c>
      <c r="J79" s="188">
        <v>0</v>
      </c>
      <c r="K79" s="188">
        <v>0</v>
      </c>
      <c r="L79" s="188">
        <v>0</v>
      </c>
      <c r="M79" s="188">
        <v>0</v>
      </c>
      <c r="N79" s="188">
        <v>0</v>
      </c>
      <c r="O79" s="188">
        <v>0</v>
      </c>
      <c r="P79" s="188">
        <v>0</v>
      </c>
      <c r="Q79" s="188">
        <v>0</v>
      </c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</row>
    <row r="80" spans="1:31" s="90" customFormat="1" ht="15" customHeight="1" x14ac:dyDescent="0.2">
      <c r="A80" s="185" t="s">
        <v>177</v>
      </c>
      <c r="B80" s="98">
        <f>SUM(D80:Q80)</f>
        <v>0</v>
      </c>
      <c r="C80" s="468"/>
      <c r="D80" s="188">
        <v>0</v>
      </c>
      <c r="E80" s="188">
        <v>0</v>
      </c>
      <c r="F80" s="188">
        <v>0</v>
      </c>
      <c r="G80" s="188">
        <v>0</v>
      </c>
      <c r="H80" s="188">
        <v>0</v>
      </c>
      <c r="I80" s="188">
        <v>0</v>
      </c>
      <c r="J80" s="188">
        <v>0</v>
      </c>
      <c r="K80" s="188">
        <v>0</v>
      </c>
      <c r="L80" s="188">
        <v>0</v>
      </c>
      <c r="M80" s="188">
        <v>0</v>
      </c>
      <c r="N80" s="188">
        <v>0</v>
      </c>
      <c r="O80" s="188">
        <v>0</v>
      </c>
      <c r="P80" s="188">
        <v>0</v>
      </c>
      <c r="Q80" s="188">
        <v>0</v>
      </c>
      <c r="R80" s="130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pans="1:31" s="90" customFormat="1" ht="15" customHeight="1" x14ac:dyDescent="0.2">
      <c r="A81" s="185" t="s">
        <v>134</v>
      </c>
      <c r="B81" s="98">
        <f t="shared" ref="B81" si="21">SUM(C81:M81)</f>
        <v>0</v>
      </c>
      <c r="C81" s="468"/>
      <c r="D81" s="188">
        <v>0</v>
      </c>
      <c r="E81" s="188">
        <v>0</v>
      </c>
      <c r="F81" s="188">
        <v>0</v>
      </c>
      <c r="G81" s="188">
        <v>0</v>
      </c>
      <c r="H81" s="188">
        <v>0</v>
      </c>
      <c r="I81" s="188">
        <v>0</v>
      </c>
      <c r="J81" s="188">
        <v>0</v>
      </c>
      <c r="K81" s="188">
        <v>0</v>
      </c>
      <c r="L81" s="188">
        <v>0</v>
      </c>
      <c r="M81" s="188">
        <v>0</v>
      </c>
      <c r="N81" s="188">
        <v>0</v>
      </c>
      <c r="O81" s="188">
        <v>0</v>
      </c>
      <c r="P81" s="188">
        <v>0</v>
      </c>
      <c r="Q81" s="188">
        <v>0</v>
      </c>
      <c r="R81" s="130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pans="1:31" s="90" customFormat="1" x14ac:dyDescent="0.2">
      <c r="A82" s="185" t="s">
        <v>178</v>
      </c>
      <c r="B82" s="98">
        <f>SUM(D82:Q82)</f>
        <v>0</v>
      </c>
      <c r="C82" s="468"/>
      <c r="D82" s="188">
        <v>0</v>
      </c>
      <c r="E82" s="188">
        <v>0</v>
      </c>
      <c r="F82" s="188">
        <v>0</v>
      </c>
      <c r="G82" s="188">
        <v>0</v>
      </c>
      <c r="H82" s="188">
        <v>0</v>
      </c>
      <c r="I82" s="188">
        <v>0</v>
      </c>
      <c r="J82" s="188">
        <v>0</v>
      </c>
      <c r="K82" s="188">
        <v>0</v>
      </c>
      <c r="L82" s="188">
        <v>0</v>
      </c>
      <c r="M82" s="188">
        <v>0</v>
      </c>
      <c r="N82" s="188">
        <v>0</v>
      </c>
      <c r="O82" s="188">
        <v>0</v>
      </c>
      <c r="P82" s="188">
        <v>0</v>
      </c>
      <c r="Q82" s="188">
        <v>0</v>
      </c>
      <c r="R82" s="130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pans="1:31" s="90" customFormat="1" x14ac:dyDescent="0.2">
      <c r="A83" s="185" t="s">
        <v>179</v>
      </c>
      <c r="B83" s="98">
        <f>SUM(D83:Q83)</f>
        <v>0</v>
      </c>
      <c r="C83" s="468"/>
      <c r="D83" s="188">
        <v>0</v>
      </c>
      <c r="E83" s="188">
        <v>0</v>
      </c>
      <c r="F83" s="188">
        <v>0</v>
      </c>
      <c r="G83" s="188">
        <v>0</v>
      </c>
      <c r="H83" s="188">
        <v>0</v>
      </c>
      <c r="I83" s="188">
        <v>0</v>
      </c>
      <c r="J83" s="188">
        <v>0</v>
      </c>
      <c r="K83" s="188">
        <v>0</v>
      </c>
      <c r="L83" s="188">
        <v>0</v>
      </c>
      <c r="M83" s="188">
        <v>0</v>
      </c>
      <c r="N83" s="188">
        <v>0</v>
      </c>
      <c r="O83" s="188">
        <v>0</v>
      </c>
      <c r="P83" s="188">
        <v>0</v>
      </c>
      <c r="Q83" s="188">
        <v>0</v>
      </c>
      <c r="R83" s="130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pans="1:31" s="90" customFormat="1" ht="25.5" x14ac:dyDescent="0.2">
      <c r="A84" s="185" t="s">
        <v>137</v>
      </c>
      <c r="B84" s="98">
        <f>SUM(D84:Q84)</f>
        <v>0</v>
      </c>
      <c r="C84" s="468"/>
      <c r="D84" s="188">
        <v>0</v>
      </c>
      <c r="E84" s="188">
        <v>0</v>
      </c>
      <c r="F84" s="188">
        <v>0</v>
      </c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88">
        <v>0</v>
      </c>
      <c r="M84" s="188">
        <v>0</v>
      </c>
      <c r="N84" s="188">
        <v>0</v>
      </c>
      <c r="O84" s="188">
        <v>0</v>
      </c>
      <c r="P84" s="188">
        <v>0</v>
      </c>
      <c r="Q84" s="188">
        <v>0</v>
      </c>
      <c r="R84" s="130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pans="1:31" s="90" customFormat="1" x14ac:dyDescent="0.2">
      <c r="A85" s="185" t="s">
        <v>138</v>
      </c>
      <c r="B85" s="98">
        <f>SUM(D85:Q85)</f>
        <v>0</v>
      </c>
      <c r="C85" s="468"/>
      <c r="D85" s="188">
        <v>0</v>
      </c>
      <c r="E85" s="188">
        <v>0</v>
      </c>
      <c r="F85" s="188">
        <v>0</v>
      </c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</v>
      </c>
      <c r="M85" s="188">
        <v>0</v>
      </c>
      <c r="N85" s="188">
        <v>0</v>
      </c>
      <c r="O85" s="188">
        <v>0</v>
      </c>
      <c r="P85" s="188">
        <v>0</v>
      </c>
      <c r="Q85" s="188">
        <v>0</v>
      </c>
      <c r="R85" s="130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pans="1:31" s="90" customFormat="1" x14ac:dyDescent="0.2">
      <c r="A86" s="185" t="s">
        <v>180</v>
      </c>
      <c r="B86" s="98">
        <f>SUM(D86:Q86)</f>
        <v>0</v>
      </c>
      <c r="C86" s="468"/>
      <c r="D86" s="188">
        <v>0</v>
      </c>
      <c r="E86" s="188">
        <v>0</v>
      </c>
      <c r="F86" s="188">
        <v>0</v>
      </c>
      <c r="G86" s="188">
        <v>0</v>
      </c>
      <c r="H86" s="188">
        <v>0</v>
      </c>
      <c r="I86" s="188">
        <v>0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0</v>
      </c>
      <c r="P86" s="188">
        <v>0</v>
      </c>
      <c r="Q86" s="188">
        <v>0</v>
      </c>
      <c r="R86" s="130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pans="1:31" s="90" customFormat="1" ht="24" x14ac:dyDescent="0.2">
      <c r="A87" s="193" t="s">
        <v>278</v>
      </c>
      <c r="B87" s="98">
        <f t="shared" ref="B87:B88" si="22">SUM(D87:Q87)</f>
        <v>0</v>
      </c>
      <c r="C87" s="468"/>
      <c r="D87" s="188">
        <v>0</v>
      </c>
      <c r="E87" s="188">
        <v>0</v>
      </c>
      <c r="F87" s="188">
        <v>0</v>
      </c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0</v>
      </c>
      <c r="P87" s="188">
        <v>0</v>
      </c>
      <c r="Q87" s="188">
        <v>0</v>
      </c>
      <c r="R87" s="130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pans="1:31" s="197" customFormat="1" ht="24" x14ac:dyDescent="0.2">
      <c r="A88" s="193" t="s">
        <v>278</v>
      </c>
      <c r="B88" s="98">
        <f t="shared" si="22"/>
        <v>0</v>
      </c>
      <c r="C88" s="468"/>
      <c r="D88" s="188">
        <v>0</v>
      </c>
      <c r="E88" s="188">
        <v>0</v>
      </c>
      <c r="F88" s="188">
        <v>0</v>
      </c>
      <c r="G88" s="188">
        <v>0</v>
      </c>
      <c r="H88" s="188">
        <v>0</v>
      </c>
      <c r="I88" s="188">
        <v>0</v>
      </c>
      <c r="J88" s="188">
        <v>0</v>
      </c>
      <c r="K88" s="188">
        <v>0</v>
      </c>
      <c r="L88" s="188">
        <v>0</v>
      </c>
      <c r="M88" s="188">
        <v>0</v>
      </c>
      <c r="N88" s="188">
        <v>0</v>
      </c>
      <c r="O88" s="188">
        <v>0</v>
      </c>
      <c r="P88" s="188">
        <v>0</v>
      </c>
      <c r="Q88" s="188">
        <v>0</v>
      </c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31" s="202" customFormat="1" ht="26.25" customHeight="1" x14ac:dyDescent="0.25">
      <c r="A89" s="198" t="s">
        <v>143</v>
      </c>
      <c r="B89" s="98">
        <f>SUM(D89:Q89)</f>
        <v>0</v>
      </c>
      <c r="C89" s="468"/>
      <c r="D89" s="199">
        <f>D74+D77+SUM(D80:D83)+SUM(D84:D85)+SUM(D86:D88)</f>
        <v>0</v>
      </c>
      <c r="E89" s="199">
        <f>E74+E77+SUM(E80:E83)+SUM(E84:E85)+SUM(E86:E88)</f>
        <v>0</v>
      </c>
      <c r="F89" s="199">
        <f t="shared" ref="F89:Q89" si="23">F74+F77+SUM(F80:F83)+SUM(F84:F85)+SUM(F86:F88)</f>
        <v>0</v>
      </c>
      <c r="G89" s="199">
        <f t="shared" si="23"/>
        <v>0</v>
      </c>
      <c r="H89" s="199">
        <f t="shared" si="23"/>
        <v>0</v>
      </c>
      <c r="I89" s="199">
        <f t="shared" si="23"/>
        <v>0</v>
      </c>
      <c r="J89" s="199">
        <f t="shared" si="23"/>
        <v>0</v>
      </c>
      <c r="K89" s="199">
        <f t="shared" si="23"/>
        <v>0</v>
      </c>
      <c r="L89" s="199">
        <f t="shared" si="23"/>
        <v>0</v>
      </c>
      <c r="M89" s="199">
        <f t="shared" si="23"/>
        <v>0</v>
      </c>
      <c r="N89" s="199">
        <f t="shared" si="23"/>
        <v>0</v>
      </c>
      <c r="O89" s="199">
        <f t="shared" si="23"/>
        <v>0</v>
      </c>
      <c r="P89" s="199">
        <f t="shared" si="23"/>
        <v>0</v>
      </c>
      <c r="Q89" s="199">
        <f t="shared" si="23"/>
        <v>0</v>
      </c>
      <c r="R89" s="200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</row>
    <row r="90" spans="1:31" s="94" customFormat="1" ht="14.25" customHeight="1" x14ac:dyDescent="0.2">
      <c r="A90" s="204" t="s">
        <v>144</v>
      </c>
      <c r="B90" s="98"/>
      <c r="C90" s="46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131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</row>
    <row r="91" spans="1:31" s="100" customFormat="1" x14ac:dyDescent="0.2">
      <c r="A91" s="185" t="s">
        <v>145</v>
      </c>
      <c r="B91" s="98">
        <f>SUM(D91:Q91)</f>
        <v>0</v>
      </c>
      <c r="C91" s="468"/>
      <c r="D91" s="140">
        <f t="shared" ref="D91:Q91" si="24">D92*D93+D94*D95</f>
        <v>0</v>
      </c>
      <c r="E91" s="140">
        <f t="shared" si="24"/>
        <v>0</v>
      </c>
      <c r="F91" s="140">
        <f t="shared" si="24"/>
        <v>0</v>
      </c>
      <c r="G91" s="140">
        <f t="shared" si="24"/>
        <v>0</v>
      </c>
      <c r="H91" s="140">
        <f t="shared" si="24"/>
        <v>0</v>
      </c>
      <c r="I91" s="140">
        <f t="shared" si="24"/>
        <v>0</v>
      </c>
      <c r="J91" s="140">
        <f t="shared" si="24"/>
        <v>0</v>
      </c>
      <c r="K91" s="140">
        <f t="shared" si="24"/>
        <v>0</v>
      </c>
      <c r="L91" s="140">
        <f t="shared" si="24"/>
        <v>0</v>
      </c>
      <c r="M91" s="140">
        <f t="shared" si="24"/>
        <v>0</v>
      </c>
      <c r="N91" s="140">
        <f t="shared" si="24"/>
        <v>0</v>
      </c>
      <c r="O91" s="140">
        <f t="shared" si="24"/>
        <v>0</v>
      </c>
      <c r="P91" s="140">
        <f t="shared" si="24"/>
        <v>0</v>
      </c>
      <c r="Q91" s="140">
        <f t="shared" si="24"/>
        <v>0</v>
      </c>
      <c r="R91" s="130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pans="1:31" s="190" customFormat="1" ht="11.25" customHeight="1" x14ac:dyDescent="0.2">
      <c r="A92" s="186" t="s">
        <v>146</v>
      </c>
      <c r="B92" s="187" t="s">
        <v>125</v>
      </c>
      <c r="C92" s="468"/>
      <c r="D92" s="188">
        <v>0</v>
      </c>
      <c r="E92" s="188">
        <v>0</v>
      </c>
      <c r="F92" s="188">
        <v>0</v>
      </c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88">
        <v>0</v>
      </c>
      <c r="M92" s="188">
        <v>0</v>
      </c>
      <c r="N92" s="188">
        <v>0</v>
      </c>
      <c r="O92" s="188">
        <v>0</v>
      </c>
      <c r="P92" s="188">
        <v>0</v>
      </c>
      <c r="Q92" s="188">
        <v>0</v>
      </c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pans="1:31" s="190" customFormat="1" ht="11.25" customHeight="1" x14ac:dyDescent="0.2">
      <c r="A93" s="186" t="s">
        <v>147</v>
      </c>
      <c r="B93" s="187" t="s">
        <v>125</v>
      </c>
      <c r="C93" s="468"/>
      <c r="D93" s="188">
        <v>0</v>
      </c>
      <c r="E93" s="188">
        <v>0</v>
      </c>
      <c r="F93" s="188">
        <v>0</v>
      </c>
      <c r="G93" s="188">
        <v>0</v>
      </c>
      <c r="H93" s="188">
        <v>0</v>
      </c>
      <c r="I93" s="188">
        <v>0</v>
      </c>
      <c r="J93" s="188">
        <v>0</v>
      </c>
      <c r="K93" s="188">
        <v>0</v>
      </c>
      <c r="L93" s="188">
        <v>0</v>
      </c>
      <c r="M93" s="188">
        <v>0</v>
      </c>
      <c r="N93" s="188">
        <v>0</v>
      </c>
      <c r="O93" s="188">
        <v>0</v>
      </c>
      <c r="P93" s="188">
        <v>0</v>
      </c>
      <c r="Q93" s="188">
        <v>0</v>
      </c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pans="1:31" s="190" customFormat="1" ht="11.25" customHeight="1" x14ac:dyDescent="0.2">
      <c r="A94" s="186" t="s">
        <v>148</v>
      </c>
      <c r="B94" s="187" t="s">
        <v>125</v>
      </c>
      <c r="C94" s="468"/>
      <c r="D94" s="188">
        <v>0</v>
      </c>
      <c r="E94" s="188">
        <v>0</v>
      </c>
      <c r="F94" s="188">
        <v>0</v>
      </c>
      <c r="G94" s="188">
        <v>0</v>
      </c>
      <c r="H94" s="188">
        <v>0</v>
      </c>
      <c r="I94" s="188">
        <v>0</v>
      </c>
      <c r="J94" s="188">
        <v>0</v>
      </c>
      <c r="K94" s="188">
        <v>0</v>
      </c>
      <c r="L94" s="188">
        <v>0</v>
      </c>
      <c r="M94" s="188">
        <v>0</v>
      </c>
      <c r="N94" s="188">
        <v>0</v>
      </c>
      <c r="O94" s="188">
        <v>0</v>
      </c>
      <c r="P94" s="188">
        <v>0</v>
      </c>
      <c r="Q94" s="188">
        <v>0</v>
      </c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pans="1:31" s="190" customFormat="1" ht="11.25" customHeight="1" x14ac:dyDescent="0.2">
      <c r="A95" s="186" t="s">
        <v>149</v>
      </c>
      <c r="B95" s="187" t="s">
        <v>125</v>
      </c>
      <c r="C95" s="468"/>
      <c r="D95" s="188">
        <v>0</v>
      </c>
      <c r="E95" s="188">
        <v>0</v>
      </c>
      <c r="F95" s="188">
        <v>0</v>
      </c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88">
        <v>0</v>
      </c>
      <c r="M95" s="188">
        <v>0</v>
      </c>
      <c r="N95" s="188">
        <v>0</v>
      </c>
      <c r="O95" s="188">
        <v>0</v>
      </c>
      <c r="P95" s="188">
        <v>0</v>
      </c>
      <c r="Q95" s="188">
        <v>0</v>
      </c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pans="1:31" s="100" customFormat="1" x14ac:dyDescent="0.2">
      <c r="A96" s="185" t="s">
        <v>150</v>
      </c>
      <c r="B96" s="98">
        <f>SUM(D96:Q96)</f>
        <v>0</v>
      </c>
      <c r="C96" s="468"/>
      <c r="D96" s="140">
        <f t="shared" ref="D96:Q96" si="25">D97*D98</f>
        <v>0</v>
      </c>
      <c r="E96" s="140">
        <f t="shared" si="25"/>
        <v>0</v>
      </c>
      <c r="F96" s="140">
        <f t="shared" si="25"/>
        <v>0</v>
      </c>
      <c r="G96" s="140">
        <f t="shared" si="25"/>
        <v>0</v>
      </c>
      <c r="H96" s="140">
        <f t="shared" si="25"/>
        <v>0</v>
      </c>
      <c r="I96" s="140">
        <f t="shared" si="25"/>
        <v>0</v>
      </c>
      <c r="J96" s="140">
        <f t="shared" si="25"/>
        <v>0</v>
      </c>
      <c r="K96" s="140">
        <f t="shared" si="25"/>
        <v>0</v>
      </c>
      <c r="L96" s="140">
        <f t="shared" si="25"/>
        <v>0</v>
      </c>
      <c r="M96" s="140">
        <f t="shared" si="25"/>
        <v>0</v>
      </c>
      <c r="N96" s="140">
        <f t="shared" si="25"/>
        <v>0</v>
      </c>
      <c r="O96" s="140">
        <f t="shared" si="25"/>
        <v>0</v>
      </c>
      <c r="P96" s="140">
        <f t="shared" si="25"/>
        <v>0</v>
      </c>
      <c r="Q96" s="140">
        <f t="shared" si="25"/>
        <v>0</v>
      </c>
      <c r="R96" s="130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pans="1:31" s="190" customFormat="1" ht="11.25" customHeight="1" x14ac:dyDescent="0.2">
      <c r="A97" s="186" t="s">
        <v>129</v>
      </c>
      <c r="B97" s="187" t="s">
        <v>125</v>
      </c>
      <c r="C97" s="468"/>
      <c r="D97" s="188">
        <v>0</v>
      </c>
      <c r="E97" s="188">
        <v>0</v>
      </c>
      <c r="F97" s="188">
        <v>0</v>
      </c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88">
        <v>0</v>
      </c>
      <c r="M97" s="188">
        <v>0</v>
      </c>
      <c r="N97" s="188">
        <v>0</v>
      </c>
      <c r="O97" s="188">
        <v>0</v>
      </c>
      <c r="P97" s="188">
        <v>0</v>
      </c>
      <c r="Q97" s="188">
        <v>0</v>
      </c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pans="1:31" s="190" customFormat="1" ht="11.25" customHeight="1" x14ac:dyDescent="0.2">
      <c r="A98" s="186" t="s">
        <v>151</v>
      </c>
      <c r="B98" s="187" t="s">
        <v>125</v>
      </c>
      <c r="C98" s="468"/>
      <c r="D98" s="188">
        <v>0</v>
      </c>
      <c r="E98" s="188">
        <v>0</v>
      </c>
      <c r="F98" s="188">
        <v>0</v>
      </c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88">
        <v>0</v>
      </c>
      <c r="M98" s="188">
        <v>0</v>
      </c>
      <c r="N98" s="188">
        <v>0</v>
      </c>
      <c r="O98" s="188">
        <v>0</v>
      </c>
      <c r="P98" s="188">
        <v>0</v>
      </c>
      <c r="Q98" s="188">
        <v>0</v>
      </c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pans="1:31" s="100" customFormat="1" ht="25.5" x14ac:dyDescent="0.2">
      <c r="A99" s="185" t="s">
        <v>152</v>
      </c>
      <c r="B99" s="98">
        <f>SUM(D99:Q99)</f>
        <v>0</v>
      </c>
      <c r="C99" s="468"/>
      <c r="D99" s="99">
        <v>0</v>
      </c>
      <c r="E99" s="99">
        <v>0</v>
      </c>
      <c r="F99" s="99">
        <v>0</v>
      </c>
      <c r="G99" s="99">
        <v>0</v>
      </c>
      <c r="H99" s="99">
        <v>0</v>
      </c>
      <c r="I99" s="99">
        <v>0</v>
      </c>
      <c r="J99" s="99">
        <v>0</v>
      </c>
      <c r="K99" s="99">
        <v>0</v>
      </c>
      <c r="L99" s="99">
        <v>0</v>
      </c>
      <c r="M99" s="99">
        <v>0</v>
      </c>
      <c r="N99" s="99">
        <v>0</v>
      </c>
      <c r="O99" s="99">
        <v>0</v>
      </c>
      <c r="P99" s="99">
        <v>0</v>
      </c>
      <c r="Q99" s="99">
        <v>0</v>
      </c>
      <c r="R99" s="130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</row>
    <row r="100" spans="1:31" s="100" customFormat="1" x14ac:dyDescent="0.2">
      <c r="A100" s="185" t="s">
        <v>153</v>
      </c>
      <c r="B100" s="98">
        <f>SUM(D100:Q100)</f>
        <v>0</v>
      </c>
      <c r="C100" s="468"/>
      <c r="D100" s="140">
        <f t="shared" ref="D100:Q100" si="26">D101*D102</f>
        <v>0</v>
      </c>
      <c r="E100" s="140">
        <f t="shared" si="26"/>
        <v>0</v>
      </c>
      <c r="F100" s="140">
        <f t="shared" si="26"/>
        <v>0</v>
      </c>
      <c r="G100" s="140">
        <f t="shared" si="26"/>
        <v>0</v>
      </c>
      <c r="H100" s="140">
        <f t="shared" si="26"/>
        <v>0</v>
      </c>
      <c r="I100" s="140">
        <f t="shared" si="26"/>
        <v>0</v>
      </c>
      <c r="J100" s="140">
        <f t="shared" si="26"/>
        <v>0</v>
      </c>
      <c r="K100" s="140">
        <f t="shared" si="26"/>
        <v>0</v>
      </c>
      <c r="L100" s="140">
        <f t="shared" si="26"/>
        <v>0</v>
      </c>
      <c r="M100" s="140">
        <f t="shared" si="26"/>
        <v>0</v>
      </c>
      <c r="N100" s="140">
        <f t="shared" si="26"/>
        <v>0</v>
      </c>
      <c r="O100" s="140">
        <f t="shared" si="26"/>
        <v>0</v>
      </c>
      <c r="P100" s="140">
        <f t="shared" si="26"/>
        <v>0</v>
      </c>
      <c r="Q100" s="140">
        <f t="shared" si="26"/>
        <v>0</v>
      </c>
      <c r="R100" s="130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</row>
    <row r="101" spans="1:31" s="190" customFormat="1" ht="11.25" customHeight="1" x14ac:dyDescent="0.2">
      <c r="A101" s="186" t="s">
        <v>154</v>
      </c>
      <c r="B101" s="187" t="s">
        <v>125</v>
      </c>
      <c r="C101" s="468"/>
      <c r="D101" s="188">
        <v>0</v>
      </c>
      <c r="E101" s="188">
        <v>0</v>
      </c>
      <c r="F101" s="188">
        <v>0</v>
      </c>
      <c r="G101" s="188">
        <v>0</v>
      </c>
      <c r="H101" s="188">
        <v>0</v>
      </c>
      <c r="I101" s="188">
        <v>0</v>
      </c>
      <c r="J101" s="188">
        <v>0</v>
      </c>
      <c r="K101" s="188">
        <v>0</v>
      </c>
      <c r="L101" s="188">
        <v>0</v>
      </c>
      <c r="M101" s="188">
        <v>0</v>
      </c>
      <c r="N101" s="188">
        <v>0</v>
      </c>
      <c r="O101" s="188">
        <v>0</v>
      </c>
      <c r="P101" s="188">
        <v>0</v>
      </c>
      <c r="Q101" s="188">
        <v>0</v>
      </c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pans="1:31" s="190" customFormat="1" ht="11.25" customHeight="1" x14ac:dyDescent="0.2">
      <c r="A102" s="186" t="s">
        <v>155</v>
      </c>
      <c r="B102" s="187" t="s">
        <v>125</v>
      </c>
      <c r="C102" s="468"/>
      <c r="D102" s="188">
        <v>0</v>
      </c>
      <c r="E102" s="188">
        <v>0</v>
      </c>
      <c r="F102" s="188">
        <v>0</v>
      </c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88">
        <v>0</v>
      </c>
      <c r="M102" s="188">
        <v>0</v>
      </c>
      <c r="N102" s="188">
        <v>0</v>
      </c>
      <c r="O102" s="188">
        <v>0</v>
      </c>
      <c r="P102" s="188">
        <v>0</v>
      </c>
      <c r="Q102" s="188">
        <v>0</v>
      </c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pans="1:31" s="100" customFormat="1" x14ac:dyDescent="0.2">
      <c r="A103" s="185" t="s">
        <v>156</v>
      </c>
      <c r="B103" s="98">
        <f>SUM(D103:Q103)</f>
        <v>0</v>
      </c>
      <c r="C103" s="468"/>
      <c r="D103" s="140">
        <f t="shared" ref="D103:Q103" si="27">D104*D105</f>
        <v>0</v>
      </c>
      <c r="E103" s="140">
        <f t="shared" si="27"/>
        <v>0</v>
      </c>
      <c r="F103" s="140">
        <f t="shared" si="27"/>
        <v>0</v>
      </c>
      <c r="G103" s="140">
        <f t="shared" si="27"/>
        <v>0</v>
      </c>
      <c r="H103" s="140">
        <f t="shared" si="27"/>
        <v>0</v>
      </c>
      <c r="I103" s="140">
        <f t="shared" si="27"/>
        <v>0</v>
      </c>
      <c r="J103" s="140">
        <f t="shared" si="27"/>
        <v>0</v>
      </c>
      <c r="K103" s="140">
        <f t="shared" si="27"/>
        <v>0</v>
      </c>
      <c r="L103" s="140">
        <f t="shared" si="27"/>
        <v>0</v>
      </c>
      <c r="M103" s="140">
        <f t="shared" si="27"/>
        <v>0</v>
      </c>
      <c r="N103" s="140">
        <f t="shared" si="27"/>
        <v>0</v>
      </c>
      <c r="O103" s="140">
        <f t="shared" si="27"/>
        <v>0</v>
      </c>
      <c r="P103" s="140">
        <f t="shared" si="27"/>
        <v>0</v>
      </c>
      <c r="Q103" s="140">
        <f t="shared" si="27"/>
        <v>0</v>
      </c>
      <c r="R103" s="130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pans="1:31" s="190" customFormat="1" ht="11.25" customHeight="1" x14ac:dyDescent="0.2">
      <c r="A104" s="186" t="s">
        <v>154</v>
      </c>
      <c r="B104" s="187" t="s">
        <v>125</v>
      </c>
      <c r="C104" s="468"/>
      <c r="D104" s="188">
        <v>0</v>
      </c>
      <c r="E104" s="188">
        <v>0</v>
      </c>
      <c r="F104" s="188">
        <v>0</v>
      </c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88">
        <v>0</v>
      </c>
      <c r="M104" s="188">
        <v>0</v>
      </c>
      <c r="N104" s="188">
        <v>0</v>
      </c>
      <c r="O104" s="188">
        <v>0</v>
      </c>
      <c r="P104" s="188">
        <v>0</v>
      </c>
      <c r="Q104" s="188">
        <v>0</v>
      </c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pans="1:31" s="190" customFormat="1" ht="11.25" customHeight="1" x14ac:dyDescent="0.2">
      <c r="A105" s="186" t="s">
        <v>155</v>
      </c>
      <c r="B105" s="187" t="s">
        <v>125</v>
      </c>
      <c r="C105" s="468"/>
      <c r="D105" s="188">
        <v>0</v>
      </c>
      <c r="E105" s="188">
        <v>0</v>
      </c>
      <c r="F105" s="188">
        <v>0</v>
      </c>
      <c r="G105" s="188">
        <v>0</v>
      </c>
      <c r="H105" s="188">
        <v>0</v>
      </c>
      <c r="I105" s="188">
        <v>0</v>
      </c>
      <c r="J105" s="188">
        <v>0</v>
      </c>
      <c r="K105" s="188">
        <v>0</v>
      </c>
      <c r="L105" s="188">
        <v>0</v>
      </c>
      <c r="M105" s="188">
        <v>0</v>
      </c>
      <c r="N105" s="188">
        <v>0</v>
      </c>
      <c r="O105" s="188">
        <v>0</v>
      </c>
      <c r="P105" s="188">
        <v>0</v>
      </c>
      <c r="Q105" s="188">
        <v>0</v>
      </c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pans="1:31" s="100" customFormat="1" x14ac:dyDescent="0.2">
      <c r="A106" s="185" t="s">
        <v>157</v>
      </c>
      <c r="B106" s="98">
        <f>SUM(D106:Q106)</f>
        <v>0</v>
      </c>
      <c r="C106" s="468"/>
      <c r="D106" s="140">
        <f t="shared" ref="D106:Q106" si="28">D107*D108</f>
        <v>0</v>
      </c>
      <c r="E106" s="140">
        <f t="shared" si="28"/>
        <v>0</v>
      </c>
      <c r="F106" s="140">
        <f t="shared" si="28"/>
        <v>0</v>
      </c>
      <c r="G106" s="140">
        <f t="shared" si="28"/>
        <v>0</v>
      </c>
      <c r="H106" s="140">
        <f t="shared" si="28"/>
        <v>0</v>
      </c>
      <c r="I106" s="140">
        <f t="shared" si="28"/>
        <v>0</v>
      </c>
      <c r="J106" s="140">
        <f t="shared" si="28"/>
        <v>0</v>
      </c>
      <c r="K106" s="140">
        <f t="shared" si="28"/>
        <v>0</v>
      </c>
      <c r="L106" s="140">
        <f t="shared" si="28"/>
        <v>0</v>
      </c>
      <c r="M106" s="140">
        <f t="shared" si="28"/>
        <v>0</v>
      </c>
      <c r="N106" s="140">
        <f t="shared" si="28"/>
        <v>0</v>
      </c>
      <c r="O106" s="140">
        <f t="shared" si="28"/>
        <v>0</v>
      </c>
      <c r="P106" s="140">
        <f t="shared" si="28"/>
        <v>0</v>
      </c>
      <c r="Q106" s="140">
        <f t="shared" si="28"/>
        <v>0</v>
      </c>
      <c r="R106" s="130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pans="1:31" s="190" customFormat="1" ht="11.25" customHeight="1" x14ac:dyDescent="0.2">
      <c r="A107" s="186" t="s">
        <v>154</v>
      </c>
      <c r="B107" s="187" t="s">
        <v>125</v>
      </c>
      <c r="C107" s="468"/>
      <c r="D107" s="188">
        <v>0</v>
      </c>
      <c r="E107" s="188">
        <v>0</v>
      </c>
      <c r="F107" s="188">
        <v>0</v>
      </c>
      <c r="G107" s="188">
        <v>0</v>
      </c>
      <c r="H107" s="188">
        <v>0</v>
      </c>
      <c r="I107" s="188">
        <v>0</v>
      </c>
      <c r="J107" s="188">
        <v>0</v>
      </c>
      <c r="K107" s="188">
        <v>0</v>
      </c>
      <c r="L107" s="188">
        <v>0</v>
      </c>
      <c r="M107" s="188">
        <v>0</v>
      </c>
      <c r="N107" s="188">
        <v>0</v>
      </c>
      <c r="O107" s="188">
        <v>0</v>
      </c>
      <c r="P107" s="188">
        <v>0</v>
      </c>
      <c r="Q107" s="188">
        <v>0</v>
      </c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</row>
    <row r="108" spans="1:31" s="190" customFormat="1" ht="11.25" customHeight="1" x14ac:dyDescent="0.2">
      <c r="A108" s="186" t="s">
        <v>155</v>
      </c>
      <c r="B108" s="187" t="s">
        <v>125</v>
      </c>
      <c r="C108" s="468"/>
      <c r="D108" s="188">
        <v>0</v>
      </c>
      <c r="E108" s="188">
        <v>0</v>
      </c>
      <c r="F108" s="188">
        <v>0</v>
      </c>
      <c r="G108" s="188">
        <v>0</v>
      </c>
      <c r="H108" s="188">
        <v>0</v>
      </c>
      <c r="I108" s="188">
        <v>0</v>
      </c>
      <c r="J108" s="188">
        <v>0</v>
      </c>
      <c r="K108" s="188">
        <v>0</v>
      </c>
      <c r="L108" s="188">
        <v>0</v>
      </c>
      <c r="M108" s="188">
        <v>0</v>
      </c>
      <c r="N108" s="188">
        <v>0</v>
      </c>
      <c r="O108" s="188">
        <v>0</v>
      </c>
      <c r="P108" s="188">
        <v>0</v>
      </c>
      <c r="Q108" s="188">
        <v>0</v>
      </c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</row>
    <row r="109" spans="1:31" s="100" customFormat="1" x14ac:dyDescent="0.2">
      <c r="A109" s="185" t="s">
        <v>158</v>
      </c>
      <c r="B109" s="98">
        <f>SUM(D109:Q109)</f>
        <v>0</v>
      </c>
      <c r="C109" s="468"/>
      <c r="D109" s="140">
        <f t="shared" ref="D109:Q109" si="29">D110*D111</f>
        <v>0</v>
      </c>
      <c r="E109" s="140">
        <f t="shared" si="29"/>
        <v>0</v>
      </c>
      <c r="F109" s="140">
        <f t="shared" si="29"/>
        <v>0</v>
      </c>
      <c r="G109" s="140">
        <f t="shared" si="29"/>
        <v>0</v>
      </c>
      <c r="H109" s="140">
        <f t="shared" si="29"/>
        <v>0</v>
      </c>
      <c r="I109" s="140">
        <f t="shared" si="29"/>
        <v>0</v>
      </c>
      <c r="J109" s="140">
        <f t="shared" si="29"/>
        <v>0</v>
      </c>
      <c r="K109" s="140">
        <f t="shared" si="29"/>
        <v>0</v>
      </c>
      <c r="L109" s="140">
        <f t="shared" si="29"/>
        <v>0</v>
      </c>
      <c r="M109" s="140">
        <f t="shared" si="29"/>
        <v>0</v>
      </c>
      <c r="N109" s="140">
        <f t="shared" si="29"/>
        <v>0</v>
      </c>
      <c r="O109" s="140">
        <f t="shared" si="29"/>
        <v>0</v>
      </c>
      <c r="P109" s="140">
        <f t="shared" si="29"/>
        <v>0</v>
      </c>
      <c r="Q109" s="140">
        <f t="shared" si="29"/>
        <v>0</v>
      </c>
      <c r="R109" s="130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190" customFormat="1" ht="11.25" customHeight="1" x14ac:dyDescent="0.2">
      <c r="A110" s="186" t="s">
        <v>154</v>
      </c>
      <c r="B110" s="187" t="s">
        <v>125</v>
      </c>
      <c r="C110" s="468"/>
      <c r="D110" s="188">
        <v>0</v>
      </c>
      <c r="E110" s="188">
        <v>0</v>
      </c>
      <c r="F110" s="188">
        <v>0</v>
      </c>
      <c r="G110" s="188">
        <v>0</v>
      </c>
      <c r="H110" s="188">
        <v>0</v>
      </c>
      <c r="I110" s="188">
        <v>0</v>
      </c>
      <c r="J110" s="188">
        <v>0</v>
      </c>
      <c r="K110" s="188">
        <v>0</v>
      </c>
      <c r="L110" s="188">
        <v>0</v>
      </c>
      <c r="M110" s="188">
        <v>0</v>
      </c>
      <c r="N110" s="188">
        <v>0</v>
      </c>
      <c r="O110" s="188">
        <v>0</v>
      </c>
      <c r="P110" s="188">
        <v>0</v>
      </c>
      <c r="Q110" s="188">
        <v>0</v>
      </c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</row>
    <row r="111" spans="1:31" s="190" customFormat="1" ht="11.25" customHeight="1" x14ac:dyDescent="0.2">
      <c r="A111" s="186" t="s">
        <v>155</v>
      </c>
      <c r="B111" s="187" t="s">
        <v>125</v>
      </c>
      <c r="C111" s="468"/>
      <c r="D111" s="188">
        <v>0</v>
      </c>
      <c r="E111" s="188">
        <v>0</v>
      </c>
      <c r="F111" s="188">
        <v>0</v>
      </c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88">
        <v>0</v>
      </c>
      <c r="M111" s="188">
        <v>0</v>
      </c>
      <c r="N111" s="188">
        <v>0</v>
      </c>
      <c r="O111" s="188">
        <v>0</v>
      </c>
      <c r="P111" s="188">
        <v>0</v>
      </c>
      <c r="Q111" s="188">
        <v>0</v>
      </c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</row>
    <row r="112" spans="1:31" s="94" customFormat="1" ht="16.5" customHeight="1" x14ac:dyDescent="0.2">
      <c r="A112" s="204" t="s">
        <v>159</v>
      </c>
      <c r="B112" s="98">
        <f>SUM(D112:Q112)</f>
        <v>0</v>
      </c>
      <c r="C112" s="468"/>
      <c r="D112" s="98">
        <f t="shared" ref="D112:Q112" si="30">D91+D96+D99+D100+D103+D106+D109</f>
        <v>0</v>
      </c>
      <c r="E112" s="98">
        <f t="shared" si="30"/>
        <v>0</v>
      </c>
      <c r="F112" s="98">
        <f t="shared" si="30"/>
        <v>0</v>
      </c>
      <c r="G112" s="98">
        <f t="shared" si="30"/>
        <v>0</v>
      </c>
      <c r="H112" s="98">
        <f t="shared" si="30"/>
        <v>0</v>
      </c>
      <c r="I112" s="98">
        <f t="shared" si="30"/>
        <v>0</v>
      </c>
      <c r="J112" s="98">
        <f t="shared" si="30"/>
        <v>0</v>
      </c>
      <c r="K112" s="98">
        <f t="shared" si="30"/>
        <v>0</v>
      </c>
      <c r="L112" s="98">
        <f t="shared" si="30"/>
        <v>0</v>
      </c>
      <c r="M112" s="98">
        <f t="shared" si="30"/>
        <v>0</v>
      </c>
      <c r="N112" s="98">
        <f t="shared" si="30"/>
        <v>0</v>
      </c>
      <c r="O112" s="98">
        <f t="shared" si="30"/>
        <v>0</v>
      </c>
      <c r="P112" s="98">
        <f t="shared" si="30"/>
        <v>0</v>
      </c>
      <c r="Q112" s="98">
        <f t="shared" si="30"/>
        <v>0</v>
      </c>
      <c r="R112" s="131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</row>
    <row r="113" spans="1:31" s="100" customFormat="1" x14ac:dyDescent="0.2">
      <c r="A113" s="185" t="s">
        <v>160</v>
      </c>
      <c r="B113" s="98">
        <f>SUM(D113:Q113)</f>
        <v>0</v>
      </c>
      <c r="C113" s="468"/>
      <c r="D113" s="140">
        <f t="shared" ref="D113:Q113" si="31">D114*D115*D116</f>
        <v>0</v>
      </c>
      <c r="E113" s="140">
        <f t="shared" si="31"/>
        <v>0</v>
      </c>
      <c r="F113" s="140">
        <f t="shared" si="31"/>
        <v>0</v>
      </c>
      <c r="G113" s="140">
        <f t="shared" si="31"/>
        <v>0</v>
      </c>
      <c r="H113" s="140">
        <f t="shared" si="31"/>
        <v>0</v>
      </c>
      <c r="I113" s="140">
        <f t="shared" si="31"/>
        <v>0</v>
      </c>
      <c r="J113" s="140">
        <f t="shared" si="31"/>
        <v>0</v>
      </c>
      <c r="K113" s="140">
        <f t="shared" si="31"/>
        <v>0</v>
      </c>
      <c r="L113" s="140">
        <f t="shared" si="31"/>
        <v>0</v>
      </c>
      <c r="M113" s="140">
        <f t="shared" si="31"/>
        <v>0</v>
      </c>
      <c r="N113" s="140">
        <f t="shared" si="31"/>
        <v>0</v>
      </c>
      <c r="O113" s="140">
        <f t="shared" si="31"/>
        <v>0</v>
      </c>
      <c r="P113" s="140">
        <f t="shared" si="31"/>
        <v>0</v>
      </c>
      <c r="Q113" s="140">
        <f t="shared" si="31"/>
        <v>0</v>
      </c>
      <c r="R113" s="130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</row>
    <row r="114" spans="1:31" s="190" customFormat="1" ht="11.25" customHeight="1" x14ac:dyDescent="0.2">
      <c r="A114" s="186" t="s">
        <v>161</v>
      </c>
      <c r="B114" s="187" t="s">
        <v>125</v>
      </c>
      <c r="C114" s="468"/>
      <c r="D114" s="188">
        <v>0</v>
      </c>
      <c r="E114" s="188">
        <v>0</v>
      </c>
      <c r="F114" s="188">
        <v>0</v>
      </c>
      <c r="G114" s="188">
        <v>0</v>
      </c>
      <c r="H114" s="188">
        <v>0</v>
      </c>
      <c r="I114" s="188">
        <v>0</v>
      </c>
      <c r="J114" s="188">
        <v>0</v>
      </c>
      <c r="K114" s="188">
        <v>0</v>
      </c>
      <c r="L114" s="188">
        <v>0</v>
      </c>
      <c r="M114" s="188">
        <v>0</v>
      </c>
      <c r="N114" s="188">
        <v>0</v>
      </c>
      <c r="O114" s="188">
        <v>0</v>
      </c>
      <c r="P114" s="188">
        <v>0</v>
      </c>
      <c r="Q114" s="188">
        <v>0</v>
      </c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</row>
    <row r="115" spans="1:31" s="190" customFormat="1" ht="11.25" customHeight="1" x14ac:dyDescent="0.2">
      <c r="A115" s="186" t="s">
        <v>162</v>
      </c>
      <c r="B115" s="187" t="s">
        <v>125</v>
      </c>
      <c r="C115" s="468"/>
      <c r="D115" s="188">
        <v>0</v>
      </c>
      <c r="E115" s="188">
        <v>0</v>
      </c>
      <c r="F115" s="188">
        <v>0</v>
      </c>
      <c r="G115" s="188">
        <v>0</v>
      </c>
      <c r="H115" s="188">
        <v>0</v>
      </c>
      <c r="I115" s="188">
        <v>0</v>
      </c>
      <c r="J115" s="188">
        <v>0</v>
      </c>
      <c r="K115" s="188">
        <v>0</v>
      </c>
      <c r="L115" s="188">
        <v>0</v>
      </c>
      <c r="M115" s="188">
        <v>0</v>
      </c>
      <c r="N115" s="188">
        <v>0</v>
      </c>
      <c r="O115" s="188">
        <v>0</v>
      </c>
      <c r="P115" s="188">
        <v>0</v>
      </c>
      <c r="Q115" s="188">
        <v>0</v>
      </c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pans="1:31" s="190" customFormat="1" ht="11.25" customHeight="1" x14ac:dyDescent="0.2">
      <c r="A116" s="186" t="s">
        <v>163</v>
      </c>
      <c r="B116" s="187" t="s">
        <v>125</v>
      </c>
      <c r="C116" s="468"/>
      <c r="D116" s="188">
        <v>0</v>
      </c>
      <c r="E116" s="188">
        <v>0</v>
      </c>
      <c r="F116" s="188">
        <v>0</v>
      </c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0</v>
      </c>
      <c r="P116" s="188">
        <v>0</v>
      </c>
      <c r="Q116" s="188">
        <v>0</v>
      </c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pans="1:31" s="100" customFormat="1" ht="15" customHeight="1" x14ac:dyDescent="0.2">
      <c r="A117" s="185" t="s">
        <v>164</v>
      </c>
      <c r="B117" s="98">
        <f>SUM(D117:Q117)</f>
        <v>0</v>
      </c>
      <c r="C117" s="468"/>
      <c r="D117" s="188">
        <v>0</v>
      </c>
      <c r="E117" s="188">
        <v>0</v>
      </c>
      <c r="F117" s="188">
        <v>0</v>
      </c>
      <c r="G117" s="188">
        <v>0</v>
      </c>
      <c r="H117" s="188">
        <v>0</v>
      </c>
      <c r="I117" s="188">
        <v>0</v>
      </c>
      <c r="J117" s="188">
        <v>0</v>
      </c>
      <c r="K117" s="188">
        <v>0</v>
      </c>
      <c r="L117" s="188">
        <v>0</v>
      </c>
      <c r="M117" s="188">
        <v>0</v>
      </c>
      <c r="N117" s="188">
        <v>0</v>
      </c>
      <c r="O117" s="188">
        <v>0</v>
      </c>
      <c r="P117" s="188">
        <v>0</v>
      </c>
      <c r="Q117" s="188">
        <v>0</v>
      </c>
      <c r="R117" s="130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</row>
    <row r="118" spans="1:31" s="94" customFormat="1" ht="15" customHeight="1" x14ac:dyDescent="0.2">
      <c r="A118" s="204" t="s">
        <v>165</v>
      </c>
      <c r="B118" s="98">
        <f>SUM(D118:Q118)</f>
        <v>0</v>
      </c>
      <c r="C118" s="468"/>
      <c r="D118" s="98">
        <f t="shared" ref="D118:Q118" si="32">D113+D117</f>
        <v>0</v>
      </c>
      <c r="E118" s="98">
        <f t="shared" si="32"/>
        <v>0</v>
      </c>
      <c r="F118" s="98">
        <f t="shared" si="32"/>
        <v>0</v>
      </c>
      <c r="G118" s="98">
        <f t="shared" si="32"/>
        <v>0</v>
      </c>
      <c r="H118" s="98">
        <f t="shared" si="32"/>
        <v>0</v>
      </c>
      <c r="I118" s="98">
        <f t="shared" si="32"/>
        <v>0</v>
      </c>
      <c r="J118" s="98">
        <f t="shared" si="32"/>
        <v>0</v>
      </c>
      <c r="K118" s="98">
        <f t="shared" si="32"/>
        <v>0</v>
      </c>
      <c r="L118" s="98">
        <f t="shared" si="32"/>
        <v>0</v>
      </c>
      <c r="M118" s="98">
        <f t="shared" si="32"/>
        <v>0</v>
      </c>
      <c r="N118" s="98">
        <f t="shared" si="32"/>
        <v>0</v>
      </c>
      <c r="O118" s="98">
        <f t="shared" si="32"/>
        <v>0</v>
      </c>
      <c r="P118" s="98">
        <f t="shared" si="32"/>
        <v>0</v>
      </c>
      <c r="Q118" s="98">
        <f t="shared" si="32"/>
        <v>0</v>
      </c>
      <c r="R118" s="131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</row>
    <row r="119" spans="1:31" ht="15" customHeight="1" x14ac:dyDescent="0.25">
      <c r="A119" s="185" t="s">
        <v>166</v>
      </c>
      <c r="B119" s="98">
        <f>SUM(D119:Q119)</f>
        <v>0</v>
      </c>
      <c r="C119" s="468"/>
      <c r="D119" s="140">
        <f t="shared" ref="D119:Q119" si="33">D120*D121</f>
        <v>0</v>
      </c>
      <c r="E119" s="140">
        <f t="shared" si="33"/>
        <v>0</v>
      </c>
      <c r="F119" s="140">
        <f t="shared" si="33"/>
        <v>0</v>
      </c>
      <c r="G119" s="140">
        <f t="shared" si="33"/>
        <v>0</v>
      </c>
      <c r="H119" s="140">
        <f t="shared" si="33"/>
        <v>0</v>
      </c>
      <c r="I119" s="140">
        <f t="shared" si="33"/>
        <v>0</v>
      </c>
      <c r="J119" s="140">
        <f t="shared" si="33"/>
        <v>0</v>
      </c>
      <c r="K119" s="140">
        <f t="shared" si="33"/>
        <v>0</v>
      </c>
      <c r="L119" s="140">
        <f t="shared" si="33"/>
        <v>0</v>
      </c>
      <c r="M119" s="140">
        <f t="shared" si="33"/>
        <v>0</v>
      </c>
      <c r="N119" s="140">
        <f t="shared" si="33"/>
        <v>0</v>
      </c>
      <c r="O119" s="140">
        <f t="shared" si="33"/>
        <v>0</v>
      </c>
      <c r="P119" s="140">
        <f t="shared" si="33"/>
        <v>0</v>
      </c>
      <c r="Q119" s="140">
        <f t="shared" si="33"/>
        <v>0</v>
      </c>
    </row>
    <row r="120" spans="1:31" s="190" customFormat="1" ht="11.25" customHeight="1" x14ac:dyDescent="0.2">
      <c r="A120" s="186" t="s">
        <v>167</v>
      </c>
      <c r="B120" s="187" t="s">
        <v>125</v>
      </c>
      <c r="C120" s="468"/>
      <c r="D120" s="188">
        <v>0</v>
      </c>
      <c r="E120" s="188">
        <v>0</v>
      </c>
      <c r="F120" s="188">
        <v>0</v>
      </c>
      <c r="G120" s="188">
        <v>0</v>
      </c>
      <c r="H120" s="188">
        <v>0</v>
      </c>
      <c r="I120" s="188">
        <v>0</v>
      </c>
      <c r="J120" s="188">
        <v>0</v>
      </c>
      <c r="K120" s="188">
        <v>0</v>
      </c>
      <c r="L120" s="188">
        <v>0</v>
      </c>
      <c r="M120" s="188">
        <v>0</v>
      </c>
      <c r="N120" s="188">
        <v>0</v>
      </c>
      <c r="O120" s="188">
        <v>0</v>
      </c>
      <c r="P120" s="188">
        <v>0</v>
      </c>
      <c r="Q120" s="188">
        <v>0</v>
      </c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pans="1:31" s="190" customFormat="1" ht="11.25" customHeight="1" x14ac:dyDescent="0.2">
      <c r="A121" s="186" t="s">
        <v>128</v>
      </c>
      <c r="B121" s="187" t="s">
        <v>125</v>
      </c>
      <c r="C121" s="468"/>
      <c r="D121" s="188">
        <v>0</v>
      </c>
      <c r="E121" s="188">
        <v>0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0</v>
      </c>
      <c r="P121" s="188">
        <v>0</v>
      </c>
      <c r="Q121" s="188">
        <v>0</v>
      </c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pans="1:31" ht="15" customHeight="1" x14ac:dyDescent="0.25">
      <c r="A122" s="185" t="s">
        <v>168</v>
      </c>
      <c r="B122" s="98">
        <f>SUM(D122:Q122)</f>
        <v>0</v>
      </c>
      <c r="C122" s="468"/>
      <c r="D122" s="188">
        <v>0</v>
      </c>
      <c r="E122" s="188">
        <v>0</v>
      </c>
      <c r="F122" s="188">
        <v>0</v>
      </c>
      <c r="G122" s="188">
        <v>0</v>
      </c>
      <c r="H122" s="188">
        <v>0</v>
      </c>
      <c r="I122" s="188">
        <v>0</v>
      </c>
      <c r="J122" s="188">
        <v>0</v>
      </c>
      <c r="K122" s="188">
        <v>0</v>
      </c>
      <c r="L122" s="188">
        <v>0</v>
      </c>
      <c r="M122" s="188">
        <v>0</v>
      </c>
      <c r="N122" s="188">
        <v>0</v>
      </c>
      <c r="O122" s="188">
        <v>0</v>
      </c>
      <c r="P122" s="188">
        <v>0</v>
      </c>
      <c r="Q122" s="188">
        <v>0</v>
      </c>
    </row>
    <row r="123" spans="1:31" s="100" customFormat="1" ht="15" customHeight="1" x14ac:dyDescent="0.2">
      <c r="A123" s="185" t="s">
        <v>169</v>
      </c>
      <c r="B123" s="98">
        <f t="shared" ref="B123:B124" si="34">SUM(D123:Q123)</f>
        <v>0</v>
      </c>
      <c r="C123" s="468"/>
      <c r="D123" s="188">
        <v>0</v>
      </c>
      <c r="E123" s="188">
        <v>0</v>
      </c>
      <c r="F123" s="188">
        <v>0</v>
      </c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88">
        <v>0</v>
      </c>
      <c r="M123" s="188">
        <v>0</v>
      </c>
      <c r="N123" s="188">
        <v>0</v>
      </c>
      <c r="O123" s="188">
        <v>0</v>
      </c>
      <c r="P123" s="188">
        <v>0</v>
      </c>
      <c r="Q123" s="188">
        <v>0</v>
      </c>
      <c r="R123" s="130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</row>
    <row r="124" spans="1:31" s="90" customFormat="1" ht="24" x14ac:dyDescent="0.2">
      <c r="A124" s="193" t="s">
        <v>278</v>
      </c>
      <c r="B124" s="98">
        <f t="shared" si="34"/>
        <v>0</v>
      </c>
      <c r="C124" s="468"/>
      <c r="D124" s="188">
        <v>0</v>
      </c>
      <c r="E124" s="188">
        <v>0</v>
      </c>
      <c r="F124" s="188">
        <v>0</v>
      </c>
      <c r="G124" s="188">
        <v>0</v>
      </c>
      <c r="H124" s="188">
        <v>0</v>
      </c>
      <c r="I124" s="188">
        <v>0</v>
      </c>
      <c r="J124" s="188">
        <v>0</v>
      </c>
      <c r="K124" s="188">
        <v>0</v>
      </c>
      <c r="L124" s="188">
        <v>0</v>
      </c>
      <c r="M124" s="188">
        <v>0</v>
      </c>
      <c r="N124" s="188">
        <v>0</v>
      </c>
      <c r="O124" s="188">
        <v>0</v>
      </c>
      <c r="P124" s="188">
        <v>0</v>
      </c>
      <c r="Q124" s="188">
        <v>0</v>
      </c>
      <c r="R124" s="130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</row>
    <row r="125" spans="1:31" s="217" customFormat="1" ht="24" x14ac:dyDescent="0.2">
      <c r="A125" s="193" t="s">
        <v>278</v>
      </c>
      <c r="B125" s="98">
        <f>SUM(D125:Q125)</f>
        <v>0</v>
      </c>
      <c r="C125" s="468"/>
      <c r="D125" s="188">
        <v>0</v>
      </c>
      <c r="E125" s="188">
        <v>0</v>
      </c>
      <c r="F125" s="188">
        <v>0</v>
      </c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88">
        <v>0</v>
      </c>
      <c r="M125" s="188">
        <v>0</v>
      </c>
      <c r="N125" s="188">
        <v>0</v>
      </c>
      <c r="O125" s="188">
        <v>0</v>
      </c>
      <c r="P125" s="188">
        <v>0</v>
      </c>
      <c r="Q125" s="188">
        <v>0</v>
      </c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31" s="202" customFormat="1" ht="30" customHeight="1" x14ac:dyDescent="0.25">
      <c r="A126" s="205" t="s">
        <v>170</v>
      </c>
      <c r="B126" s="98">
        <f>SUM(D126:Q126)</f>
        <v>0</v>
      </c>
      <c r="C126" s="468"/>
      <c r="D126" s="206">
        <f t="shared" ref="D126:Q126" si="35">D112+D118+D119+SUM(D122:D125)</f>
        <v>0</v>
      </c>
      <c r="E126" s="206">
        <f t="shared" si="35"/>
        <v>0</v>
      </c>
      <c r="F126" s="206">
        <f t="shared" si="35"/>
        <v>0</v>
      </c>
      <c r="G126" s="206">
        <f t="shared" si="35"/>
        <v>0</v>
      </c>
      <c r="H126" s="206">
        <f t="shared" si="35"/>
        <v>0</v>
      </c>
      <c r="I126" s="206">
        <f t="shared" si="35"/>
        <v>0</v>
      </c>
      <c r="J126" s="206">
        <f t="shared" si="35"/>
        <v>0</v>
      </c>
      <c r="K126" s="206">
        <f t="shared" si="35"/>
        <v>0</v>
      </c>
      <c r="L126" s="206">
        <f t="shared" si="35"/>
        <v>0</v>
      </c>
      <c r="M126" s="206">
        <f t="shared" si="35"/>
        <v>0</v>
      </c>
      <c r="N126" s="206">
        <f t="shared" si="35"/>
        <v>0</v>
      </c>
      <c r="O126" s="206">
        <f t="shared" si="35"/>
        <v>0</v>
      </c>
      <c r="P126" s="206">
        <f t="shared" si="35"/>
        <v>0</v>
      </c>
      <c r="Q126" s="206">
        <f t="shared" si="35"/>
        <v>0</v>
      </c>
      <c r="R126" s="200"/>
      <c r="S126" s="201"/>
      <c r="T126" s="201"/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pans="1:31" s="210" customFormat="1" x14ac:dyDescent="0.2">
      <c r="A127" s="185" t="s">
        <v>171</v>
      </c>
      <c r="B127" s="98">
        <f>SUM(D127:Q127)</f>
        <v>0</v>
      </c>
      <c r="C127" s="468"/>
      <c r="D127" s="207">
        <v>0</v>
      </c>
      <c r="E127" s="207">
        <v>0</v>
      </c>
      <c r="F127" s="207">
        <v>0</v>
      </c>
      <c r="G127" s="207">
        <v>0</v>
      </c>
      <c r="H127" s="207">
        <v>0</v>
      </c>
      <c r="I127" s="207">
        <v>0</v>
      </c>
      <c r="J127" s="207">
        <v>0</v>
      </c>
      <c r="K127" s="207">
        <v>0</v>
      </c>
      <c r="L127" s="207">
        <v>0</v>
      </c>
      <c r="M127" s="207">
        <v>0</v>
      </c>
      <c r="N127" s="207">
        <v>0</v>
      </c>
      <c r="O127" s="207">
        <v>0</v>
      </c>
      <c r="P127" s="207">
        <v>0</v>
      </c>
      <c r="Q127" s="207">
        <v>0</v>
      </c>
      <c r="R127" s="208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pans="1:31" s="202" customFormat="1" ht="32.25" customHeight="1" x14ac:dyDescent="0.25">
      <c r="A128" s="205" t="s">
        <v>172</v>
      </c>
      <c r="B128" s="98">
        <f>SUM(D128:Q128)</f>
        <v>0</v>
      </c>
      <c r="C128" s="469"/>
      <c r="D128" s="206">
        <f t="shared" ref="D128:Q128" si="36">D89-D126</f>
        <v>0</v>
      </c>
      <c r="E128" s="206">
        <f t="shared" si="36"/>
        <v>0</v>
      </c>
      <c r="F128" s="206">
        <f t="shared" si="36"/>
        <v>0</v>
      </c>
      <c r="G128" s="206">
        <f t="shared" si="36"/>
        <v>0</v>
      </c>
      <c r="H128" s="206">
        <f t="shared" si="36"/>
        <v>0</v>
      </c>
      <c r="I128" s="206">
        <f t="shared" si="36"/>
        <v>0</v>
      </c>
      <c r="J128" s="206">
        <f t="shared" si="36"/>
        <v>0</v>
      </c>
      <c r="K128" s="206">
        <f t="shared" si="36"/>
        <v>0</v>
      </c>
      <c r="L128" s="206">
        <f t="shared" si="36"/>
        <v>0</v>
      </c>
      <c r="M128" s="206">
        <f t="shared" si="36"/>
        <v>0</v>
      </c>
      <c r="N128" s="206">
        <f t="shared" si="36"/>
        <v>0</v>
      </c>
      <c r="O128" s="206">
        <f t="shared" si="36"/>
        <v>0</v>
      </c>
      <c r="P128" s="206">
        <f t="shared" si="36"/>
        <v>0</v>
      </c>
      <c r="Q128" s="206">
        <f t="shared" si="36"/>
        <v>0</v>
      </c>
      <c r="R128" s="200"/>
      <c r="S128" s="201"/>
      <c r="T128" s="201"/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31" spans="1:31" ht="30.6" customHeight="1" x14ac:dyDescent="0.25">
      <c r="A131" s="494" t="s">
        <v>260</v>
      </c>
      <c r="B131" s="495"/>
      <c r="C131" s="495"/>
      <c r="D131" s="495"/>
      <c r="E131" s="495"/>
      <c r="F131" s="495"/>
      <c r="G131" s="495"/>
      <c r="H131" s="175"/>
      <c r="J131" s="175"/>
      <c r="K131" s="175"/>
      <c r="L131" s="175"/>
      <c r="M131" s="175"/>
    </row>
    <row r="132" spans="1:31" ht="15.75" x14ac:dyDescent="0.25">
      <c r="A132" s="218"/>
      <c r="B132" s="182" t="s">
        <v>94</v>
      </c>
      <c r="C132" s="182">
        <v>0</v>
      </c>
      <c r="D132" s="182">
        <v>1</v>
      </c>
      <c r="E132" s="182">
        <v>2</v>
      </c>
      <c r="F132" s="182">
        <v>3</v>
      </c>
      <c r="G132" s="182">
        <v>4</v>
      </c>
      <c r="H132" s="182">
        <v>5</v>
      </c>
      <c r="I132" s="182">
        <v>6</v>
      </c>
      <c r="J132" s="182">
        <v>7</v>
      </c>
      <c r="K132" s="182">
        <v>8</v>
      </c>
      <c r="L132" s="182">
        <v>9</v>
      </c>
      <c r="M132" s="182">
        <v>10</v>
      </c>
      <c r="N132" s="182">
        <v>11</v>
      </c>
      <c r="O132" s="182">
        <v>12</v>
      </c>
      <c r="P132" s="182">
        <v>13</v>
      </c>
      <c r="Q132" s="182">
        <v>14</v>
      </c>
      <c r="R132" s="141"/>
      <c r="S132"/>
      <c r="T132"/>
      <c r="U132"/>
      <c r="V132"/>
      <c r="W132"/>
      <c r="X132"/>
      <c r="Y132"/>
      <c r="Z132"/>
      <c r="AA132"/>
      <c r="AB132"/>
      <c r="AC132"/>
      <c r="AD132"/>
      <c r="AE132"/>
    </row>
    <row r="133" spans="1:31" ht="18" customHeight="1" x14ac:dyDescent="0.25">
      <c r="A133" s="219" t="s">
        <v>181</v>
      </c>
    </row>
    <row r="134" spans="1:31" ht="25.5" x14ac:dyDescent="0.25">
      <c r="A134" s="220" t="str">
        <f>Investitie!B83</f>
        <v>ASISTENŢĂ FINANCIARĂ NERAMBURSABILĂ SOLICITATĂ</v>
      </c>
      <c r="B134" s="98" t="e">
        <f>SUM(D134:G134)</f>
        <v>#DIV/0!</v>
      </c>
      <c r="C134" s="491"/>
      <c r="D134" s="106" t="e">
        <f>Investitie!F83</f>
        <v>#DIV/0!</v>
      </c>
      <c r="E134" s="106" t="e">
        <f>Investitie!G83</f>
        <v>#DIV/0!</v>
      </c>
      <c r="F134" s="106" t="e">
        <f>Investitie!H83</f>
        <v>#DIV/0!</v>
      </c>
      <c r="G134" s="106" t="e">
        <f>Investitie!I83</f>
        <v>#DIV/0!</v>
      </c>
      <c r="H134" s="221"/>
      <c r="I134" s="187"/>
      <c r="J134" s="221"/>
      <c r="K134" s="221"/>
      <c r="L134" s="221"/>
      <c r="M134" s="221"/>
      <c r="N134" s="140"/>
      <c r="O134" s="140"/>
      <c r="P134" s="140"/>
      <c r="Q134" s="140"/>
    </row>
    <row r="135" spans="1:31" ht="15.75" x14ac:dyDescent="0.25">
      <c r="A135" s="220" t="str">
        <f>Investitie!B85</f>
        <v>Surse proprii</v>
      </c>
      <c r="B135" s="98" t="e">
        <f>SUM(D135:G135)</f>
        <v>#DIV/0!</v>
      </c>
      <c r="C135" s="492"/>
      <c r="D135" s="106" t="e">
        <f>Investitie!F85</f>
        <v>#DIV/0!</v>
      </c>
      <c r="E135" s="106" t="e">
        <f>Investitie!G85</f>
        <v>#DIV/0!</v>
      </c>
      <c r="F135" s="106" t="e">
        <f>Investitie!H85</f>
        <v>#DIV/0!</v>
      </c>
      <c r="G135" s="106" t="e">
        <f>Investitie!I85</f>
        <v>#DIV/0!</v>
      </c>
      <c r="H135" s="221"/>
      <c r="I135" s="187"/>
      <c r="J135" s="221"/>
      <c r="K135" s="221"/>
      <c r="L135" s="221"/>
      <c r="M135" s="221"/>
      <c r="N135" s="140"/>
      <c r="O135" s="140"/>
      <c r="P135" s="140"/>
      <c r="Q135" s="140"/>
    </row>
    <row r="136" spans="1:31" ht="25.9" customHeight="1" x14ac:dyDescent="0.25">
      <c r="A136" s="220" t="str">
        <f>Investitie!B86</f>
        <v>Contributie publica (veniturile nete actualizate, pentru proiecte generatoare de venit)</v>
      </c>
      <c r="B136" s="98">
        <f>SUM(D136:G136)</f>
        <v>0</v>
      </c>
      <c r="C136" s="492"/>
      <c r="D136" s="106">
        <f>Investitie!F86</f>
        <v>0</v>
      </c>
      <c r="E136" s="106">
        <f>Investitie!G86</f>
        <v>0</v>
      </c>
      <c r="F136" s="106">
        <f>Investitie!H86</f>
        <v>0</v>
      </c>
      <c r="G136" s="106">
        <f>Investitie!I86</f>
        <v>0</v>
      </c>
      <c r="H136" s="140"/>
      <c r="I136" s="187"/>
      <c r="J136" s="140"/>
      <c r="K136" s="140"/>
      <c r="L136" s="140"/>
      <c r="M136" s="140"/>
      <c r="N136" s="140"/>
      <c r="O136" s="140"/>
      <c r="P136" s="140"/>
      <c r="Q136" s="140"/>
    </row>
    <row r="137" spans="1:31" hidden="1" x14ac:dyDescent="0.25">
      <c r="A137" s="220"/>
      <c r="B137" s="98"/>
      <c r="C137" s="492"/>
      <c r="D137" s="106"/>
      <c r="E137" s="106"/>
      <c r="F137" s="106"/>
      <c r="G137" s="106"/>
      <c r="H137" s="140"/>
      <c r="I137" s="187"/>
      <c r="J137" s="140"/>
      <c r="K137" s="140"/>
      <c r="L137" s="140"/>
      <c r="M137" s="140"/>
      <c r="N137" s="140"/>
      <c r="O137" s="140"/>
      <c r="P137" s="140"/>
      <c r="Q137" s="140"/>
    </row>
    <row r="138" spans="1:31" x14ac:dyDescent="0.25">
      <c r="A138" s="220" t="str">
        <f>Investitie!B87</f>
        <v>Imprumuturi bancare (surse imprumutate)</v>
      </c>
      <c r="B138" s="98">
        <f>SUM(D138:G138)</f>
        <v>0</v>
      </c>
      <c r="C138" s="492"/>
      <c r="D138" s="106">
        <f>Investitie!F87</f>
        <v>0</v>
      </c>
      <c r="E138" s="106">
        <f>Investitie!G87</f>
        <v>0</v>
      </c>
      <c r="F138" s="106">
        <f>Investitie!H87</f>
        <v>0</v>
      </c>
      <c r="G138" s="106">
        <f>Investitie!I87</f>
        <v>0</v>
      </c>
      <c r="H138" s="140"/>
      <c r="I138" s="187"/>
      <c r="J138" s="140"/>
      <c r="K138" s="140"/>
      <c r="L138" s="140"/>
      <c r="M138" s="140"/>
      <c r="N138" s="140"/>
      <c r="O138" s="140"/>
      <c r="P138" s="140"/>
      <c r="Q138" s="140"/>
    </row>
    <row r="139" spans="1:31" s="1" customFormat="1" ht="25.5" x14ac:dyDescent="0.2">
      <c r="A139" s="222" t="s">
        <v>182</v>
      </c>
      <c r="B139" s="98" t="e">
        <f>SUM(B134:B138)</f>
        <v>#DIV/0!</v>
      </c>
      <c r="C139" s="492"/>
      <c r="D139" s="98" t="e">
        <f>SUM(D134:D138)</f>
        <v>#DIV/0!</v>
      </c>
      <c r="E139" s="98" t="e">
        <f>SUM(E134:E138)</f>
        <v>#DIV/0!</v>
      </c>
      <c r="F139" s="98" t="e">
        <f t="shared" ref="F139:G139" si="37">SUM(F134:F138)</f>
        <v>#DIV/0!</v>
      </c>
      <c r="G139" s="98" t="e">
        <f t="shared" si="37"/>
        <v>#DIV/0!</v>
      </c>
      <c r="H139" s="98"/>
      <c r="I139" s="223"/>
      <c r="J139" s="98"/>
      <c r="K139" s="98"/>
      <c r="L139" s="98"/>
      <c r="M139" s="98"/>
      <c r="N139" s="98"/>
      <c r="O139" s="98"/>
      <c r="P139" s="98"/>
      <c r="Q139" s="98"/>
      <c r="R139" s="224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</row>
    <row r="140" spans="1:31" s="1" customFormat="1" ht="12.75" x14ac:dyDescent="0.2">
      <c r="A140" s="219"/>
      <c r="B140" s="123"/>
      <c r="C140" s="492"/>
      <c r="D140" s="123"/>
      <c r="E140" s="123"/>
      <c r="F140" s="123"/>
      <c r="G140" s="123"/>
      <c r="H140" s="123"/>
      <c r="I140" s="226"/>
      <c r="J140" s="123"/>
      <c r="K140" s="123"/>
      <c r="L140" s="123"/>
      <c r="M140" s="123"/>
      <c r="N140" s="123"/>
      <c r="O140" s="123"/>
      <c r="P140" s="123"/>
      <c r="Q140" s="123"/>
      <c r="R140" s="224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</row>
    <row r="141" spans="1:31" s="1" customFormat="1" ht="12.75" x14ac:dyDescent="0.2">
      <c r="A141" s="219" t="s">
        <v>183</v>
      </c>
      <c r="B141" s="123"/>
      <c r="C141" s="492"/>
      <c r="D141" s="123"/>
      <c r="E141" s="123"/>
      <c r="F141" s="123"/>
      <c r="G141" s="123"/>
      <c r="H141" s="123"/>
      <c r="I141" s="226"/>
      <c r="J141" s="123"/>
      <c r="K141" s="123"/>
      <c r="L141" s="123"/>
      <c r="M141" s="123"/>
      <c r="N141" s="123"/>
      <c r="O141" s="123"/>
      <c r="P141" s="123"/>
      <c r="Q141" s="123"/>
      <c r="R141" s="224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</row>
    <row r="142" spans="1:31" x14ac:dyDescent="0.25">
      <c r="A142" s="220" t="s">
        <v>184</v>
      </c>
      <c r="B142" s="140">
        <f>SUM(D142:Q142)</f>
        <v>0</v>
      </c>
      <c r="C142" s="492"/>
      <c r="D142" s="106">
        <f>Investitie!F93</f>
        <v>0</v>
      </c>
      <c r="E142" s="106">
        <f>Investitie!G93</f>
        <v>0</v>
      </c>
      <c r="F142" s="106">
        <f>Investitie!H93</f>
        <v>0</v>
      </c>
      <c r="G142" s="106">
        <f>Investitie!I93</f>
        <v>0</v>
      </c>
      <c r="H142" s="106">
        <f>Investitie!J93</f>
        <v>0</v>
      </c>
      <c r="I142" s="106">
        <f>Investitie!K93</f>
        <v>0</v>
      </c>
      <c r="J142" s="106">
        <f>Investitie!L93</f>
        <v>0</v>
      </c>
      <c r="K142" s="106">
        <f>Investitie!M93</f>
        <v>0</v>
      </c>
      <c r="L142" s="106">
        <f>Investitie!N93</f>
        <v>0</v>
      </c>
      <c r="M142" s="106">
        <f>Investitie!O93</f>
        <v>0</v>
      </c>
      <c r="N142" s="106">
        <f>Investitie!P93</f>
        <v>0</v>
      </c>
      <c r="O142" s="106">
        <f>Investitie!Q93</f>
        <v>0</v>
      </c>
      <c r="P142" s="106">
        <f>Investitie!R93</f>
        <v>0</v>
      </c>
      <c r="Q142" s="106">
        <f>Investitie!S93</f>
        <v>0</v>
      </c>
    </row>
    <row r="143" spans="1:31" x14ac:dyDescent="0.25">
      <c r="A143" s="220" t="s">
        <v>185</v>
      </c>
      <c r="B143" s="140">
        <f>SUM(D143:Q143)</f>
        <v>0</v>
      </c>
      <c r="C143" s="492"/>
      <c r="D143" s="106">
        <f>Investitie!F94</f>
        <v>0</v>
      </c>
      <c r="E143" s="106">
        <f>Investitie!G94</f>
        <v>0</v>
      </c>
      <c r="F143" s="106">
        <f>Investitie!H94</f>
        <v>0</v>
      </c>
      <c r="G143" s="106">
        <f>Investitie!I94</f>
        <v>0</v>
      </c>
      <c r="H143" s="106">
        <f>Investitie!J94</f>
        <v>0</v>
      </c>
      <c r="I143" s="106">
        <f>Investitie!K94</f>
        <v>0</v>
      </c>
      <c r="J143" s="106">
        <f>Investitie!L94</f>
        <v>0</v>
      </c>
      <c r="K143" s="106">
        <f>Investitie!M94</f>
        <v>0</v>
      </c>
      <c r="L143" s="106">
        <f>Investitie!N94</f>
        <v>0</v>
      </c>
      <c r="M143" s="106">
        <f>Investitie!O94</f>
        <v>0</v>
      </c>
      <c r="N143" s="106">
        <f>Investitie!P94</f>
        <v>0</v>
      </c>
      <c r="O143" s="106">
        <f>Investitie!Q94</f>
        <v>0</v>
      </c>
      <c r="P143" s="106">
        <f>Investitie!R94</f>
        <v>0</v>
      </c>
      <c r="Q143" s="106">
        <f>Investitie!S94</f>
        <v>0</v>
      </c>
    </row>
    <row r="144" spans="1:31" s="1" customFormat="1" ht="25.5" x14ac:dyDescent="0.2">
      <c r="A144" s="222" t="s">
        <v>186</v>
      </c>
      <c r="B144" s="152">
        <f>SUM(D144:Q144)</f>
        <v>0</v>
      </c>
      <c r="C144" s="492"/>
      <c r="D144" s="98">
        <f>D143+D142</f>
        <v>0</v>
      </c>
      <c r="E144" s="98">
        <f t="shared" ref="E144:Q144" si="38">E143+E142</f>
        <v>0</v>
      </c>
      <c r="F144" s="98">
        <f t="shared" si="38"/>
        <v>0</v>
      </c>
      <c r="G144" s="98">
        <f t="shared" si="38"/>
        <v>0</v>
      </c>
      <c r="H144" s="98">
        <f t="shared" si="38"/>
        <v>0</v>
      </c>
      <c r="I144" s="98">
        <f t="shared" si="38"/>
        <v>0</v>
      </c>
      <c r="J144" s="98">
        <f t="shared" si="38"/>
        <v>0</v>
      </c>
      <c r="K144" s="98">
        <f t="shared" si="38"/>
        <v>0</v>
      </c>
      <c r="L144" s="98">
        <f t="shared" si="38"/>
        <v>0</v>
      </c>
      <c r="M144" s="98">
        <f t="shared" si="38"/>
        <v>0</v>
      </c>
      <c r="N144" s="98">
        <f t="shared" si="38"/>
        <v>0</v>
      </c>
      <c r="O144" s="98">
        <f t="shared" si="38"/>
        <v>0</v>
      </c>
      <c r="P144" s="98">
        <f t="shared" si="38"/>
        <v>0</v>
      </c>
      <c r="Q144" s="98">
        <f t="shared" si="38"/>
        <v>0</v>
      </c>
      <c r="R144" s="224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</row>
    <row r="145" spans="1:17" x14ac:dyDescent="0.25">
      <c r="C145" s="492"/>
    </row>
    <row r="146" spans="1:17" x14ac:dyDescent="0.25">
      <c r="A146" s="219" t="s">
        <v>187</v>
      </c>
      <c r="C146" s="492"/>
    </row>
    <row r="147" spans="1:17" ht="15.75" x14ac:dyDescent="0.25">
      <c r="A147" s="227" t="s">
        <v>188</v>
      </c>
      <c r="B147" s="98">
        <f>SUM(D147:G147)</f>
        <v>0</v>
      </c>
      <c r="C147" s="492"/>
      <c r="D147" s="290">
        <f>Investitie!F72</f>
        <v>0</v>
      </c>
      <c r="E147" s="290">
        <f>Investitie!G72</f>
        <v>0</v>
      </c>
      <c r="F147" s="290">
        <f>Investitie!H72</f>
        <v>0</v>
      </c>
      <c r="G147" s="290">
        <f>Investitie!I72</f>
        <v>0</v>
      </c>
      <c r="H147" s="175"/>
      <c r="J147" s="175"/>
      <c r="K147" s="175"/>
      <c r="L147" s="175"/>
      <c r="M147" s="175"/>
    </row>
    <row r="148" spans="1:17" ht="25.5" x14ac:dyDescent="0.25">
      <c r="A148" s="222" t="s">
        <v>189</v>
      </c>
      <c r="B148" s="151">
        <f t="shared" ref="B148:G148" si="39">B147</f>
        <v>0</v>
      </c>
      <c r="C148" s="492"/>
      <c r="D148" s="151">
        <f>D147</f>
        <v>0</v>
      </c>
      <c r="E148" s="151">
        <f t="shared" si="39"/>
        <v>0</v>
      </c>
      <c r="F148" s="151">
        <f t="shared" si="39"/>
        <v>0</v>
      </c>
      <c r="G148" s="151">
        <f t="shared" si="39"/>
        <v>0</v>
      </c>
    </row>
    <row r="149" spans="1:17" ht="25.5" x14ac:dyDescent="0.25">
      <c r="A149" s="222" t="s">
        <v>190</v>
      </c>
      <c r="B149" s="140">
        <f t="shared" ref="B149:Q149" si="40">B148+B144</f>
        <v>0</v>
      </c>
      <c r="C149" s="492"/>
      <c r="D149" s="140">
        <f>D148+D144</f>
        <v>0</v>
      </c>
      <c r="E149" s="140">
        <f>E148+E144</f>
        <v>0</v>
      </c>
      <c r="F149" s="140">
        <f t="shared" si="40"/>
        <v>0</v>
      </c>
      <c r="G149" s="140">
        <f t="shared" si="40"/>
        <v>0</v>
      </c>
      <c r="H149" s="140">
        <f t="shared" si="40"/>
        <v>0</v>
      </c>
      <c r="I149" s="140">
        <f t="shared" si="40"/>
        <v>0</v>
      </c>
      <c r="J149" s="140">
        <f t="shared" si="40"/>
        <v>0</v>
      </c>
      <c r="K149" s="140">
        <f t="shared" si="40"/>
        <v>0</v>
      </c>
      <c r="L149" s="140">
        <f t="shared" si="40"/>
        <v>0</v>
      </c>
      <c r="M149" s="140">
        <f t="shared" si="40"/>
        <v>0</v>
      </c>
      <c r="N149" s="140">
        <f t="shared" si="40"/>
        <v>0</v>
      </c>
      <c r="O149" s="140">
        <f t="shared" si="40"/>
        <v>0</v>
      </c>
      <c r="P149" s="140">
        <f t="shared" si="40"/>
        <v>0</v>
      </c>
      <c r="Q149" s="140">
        <f t="shared" si="40"/>
        <v>0</v>
      </c>
    </row>
    <row r="150" spans="1:17" ht="15.75" x14ac:dyDescent="0.25">
      <c r="A150" s="205" t="s">
        <v>191</v>
      </c>
      <c r="B150" s="140" t="e">
        <f>B139-B149</f>
        <v>#DIV/0!</v>
      </c>
      <c r="C150" s="492"/>
      <c r="D150" s="140" t="e">
        <f>D139-D149</f>
        <v>#DIV/0!</v>
      </c>
      <c r="E150" s="140" t="e">
        <f t="shared" ref="E150:Q150" si="41">E139-E149</f>
        <v>#DIV/0!</v>
      </c>
      <c r="F150" s="140" t="e">
        <f t="shared" si="41"/>
        <v>#DIV/0!</v>
      </c>
      <c r="G150" s="140" t="e">
        <f t="shared" si="41"/>
        <v>#DIV/0!</v>
      </c>
      <c r="H150" s="140">
        <f>H139-H149</f>
        <v>0</v>
      </c>
      <c r="I150" s="140">
        <f t="shared" si="41"/>
        <v>0</v>
      </c>
      <c r="J150" s="140">
        <f t="shared" si="41"/>
        <v>0</v>
      </c>
      <c r="K150" s="140">
        <f t="shared" si="41"/>
        <v>0</v>
      </c>
      <c r="L150" s="140">
        <f t="shared" si="41"/>
        <v>0</v>
      </c>
      <c r="M150" s="140">
        <f t="shared" si="41"/>
        <v>0</v>
      </c>
      <c r="N150" s="140">
        <f t="shared" si="41"/>
        <v>0</v>
      </c>
      <c r="O150" s="140">
        <f t="shared" si="41"/>
        <v>0</v>
      </c>
      <c r="P150" s="140">
        <f t="shared" si="41"/>
        <v>0</v>
      </c>
      <c r="Q150" s="140">
        <f t="shared" si="41"/>
        <v>0</v>
      </c>
    </row>
    <row r="151" spans="1:17" x14ac:dyDescent="0.25">
      <c r="C151" s="492"/>
    </row>
    <row r="152" spans="1:17" ht="15.75" x14ac:dyDescent="0.25">
      <c r="A152" s="205" t="s">
        <v>192</v>
      </c>
      <c r="B152" s="140" t="e">
        <f>B128+B150</f>
        <v>#DIV/0!</v>
      </c>
      <c r="C152" s="486"/>
      <c r="D152" s="140" t="e">
        <f>D128+D150</f>
        <v>#DIV/0!</v>
      </c>
      <c r="E152" s="140" t="e">
        <f t="shared" ref="E152:Q152" si="42">E128+E150</f>
        <v>#DIV/0!</v>
      </c>
      <c r="F152" s="140" t="e">
        <f t="shared" si="42"/>
        <v>#DIV/0!</v>
      </c>
      <c r="G152" s="140" t="e">
        <f t="shared" si="42"/>
        <v>#DIV/0!</v>
      </c>
      <c r="H152" s="140">
        <f t="shared" si="42"/>
        <v>0</v>
      </c>
      <c r="I152" s="140">
        <f t="shared" si="42"/>
        <v>0</v>
      </c>
      <c r="J152" s="140">
        <f t="shared" si="42"/>
        <v>0</v>
      </c>
      <c r="K152" s="140">
        <f t="shared" si="42"/>
        <v>0</v>
      </c>
      <c r="L152" s="140">
        <f t="shared" si="42"/>
        <v>0</v>
      </c>
      <c r="M152" s="140">
        <f t="shared" si="42"/>
        <v>0</v>
      </c>
      <c r="N152" s="140">
        <f t="shared" si="42"/>
        <v>0</v>
      </c>
      <c r="O152" s="140">
        <f t="shared" si="42"/>
        <v>0</v>
      </c>
      <c r="P152" s="140">
        <f t="shared" si="42"/>
        <v>0</v>
      </c>
      <c r="Q152" s="140">
        <f t="shared" si="42"/>
        <v>0</v>
      </c>
    </row>
    <row r="153" spans="1:17" x14ac:dyDescent="0.25">
      <c r="A153" s="183" t="s">
        <v>193</v>
      </c>
      <c r="B153" s="140" t="s">
        <v>194</v>
      </c>
      <c r="C153" s="228"/>
      <c r="D153" s="140">
        <f>C154</f>
        <v>0</v>
      </c>
      <c r="E153" s="140" t="e">
        <f t="shared" ref="E153:Q153" si="43">D154</f>
        <v>#DIV/0!</v>
      </c>
      <c r="F153" s="140" t="e">
        <f t="shared" si="43"/>
        <v>#DIV/0!</v>
      </c>
      <c r="G153" s="140" t="e">
        <f t="shared" si="43"/>
        <v>#DIV/0!</v>
      </c>
      <c r="H153" s="140" t="e">
        <f t="shared" si="43"/>
        <v>#DIV/0!</v>
      </c>
      <c r="I153" s="140" t="e">
        <f t="shared" si="43"/>
        <v>#DIV/0!</v>
      </c>
      <c r="J153" s="140" t="e">
        <f t="shared" si="43"/>
        <v>#DIV/0!</v>
      </c>
      <c r="K153" s="140" t="e">
        <f t="shared" si="43"/>
        <v>#DIV/0!</v>
      </c>
      <c r="L153" s="140" t="e">
        <f t="shared" si="43"/>
        <v>#DIV/0!</v>
      </c>
      <c r="M153" s="140" t="e">
        <f t="shared" si="43"/>
        <v>#DIV/0!</v>
      </c>
      <c r="N153" s="140" t="e">
        <f t="shared" si="43"/>
        <v>#DIV/0!</v>
      </c>
      <c r="O153" s="140" t="e">
        <f t="shared" si="43"/>
        <v>#DIV/0!</v>
      </c>
      <c r="P153" s="140" t="e">
        <f t="shared" si="43"/>
        <v>#DIV/0!</v>
      </c>
      <c r="Q153" s="140" t="e">
        <f t="shared" si="43"/>
        <v>#DIV/0!</v>
      </c>
    </row>
    <row r="154" spans="1:17" x14ac:dyDescent="0.25">
      <c r="A154" s="183" t="s">
        <v>195</v>
      </c>
      <c r="B154" s="140" t="s">
        <v>194</v>
      </c>
      <c r="C154" s="140">
        <f>C153+C152</f>
        <v>0</v>
      </c>
      <c r="D154" s="140" t="e">
        <f>D153+D152</f>
        <v>#DIV/0!</v>
      </c>
      <c r="E154" s="140" t="e">
        <f t="shared" ref="E154:Q154" si="44">E153+E152</f>
        <v>#DIV/0!</v>
      </c>
      <c r="F154" s="140" t="e">
        <f t="shared" si="44"/>
        <v>#DIV/0!</v>
      </c>
      <c r="G154" s="140" t="e">
        <f t="shared" si="44"/>
        <v>#DIV/0!</v>
      </c>
      <c r="H154" s="140" t="e">
        <f t="shared" si="44"/>
        <v>#DIV/0!</v>
      </c>
      <c r="I154" s="140" t="e">
        <f t="shared" si="44"/>
        <v>#DIV/0!</v>
      </c>
      <c r="J154" s="140" t="e">
        <f t="shared" si="44"/>
        <v>#DIV/0!</v>
      </c>
      <c r="K154" s="140" t="e">
        <f t="shared" si="44"/>
        <v>#DIV/0!</v>
      </c>
      <c r="L154" s="140" t="e">
        <f t="shared" si="44"/>
        <v>#DIV/0!</v>
      </c>
      <c r="M154" s="140" t="e">
        <f t="shared" si="44"/>
        <v>#DIV/0!</v>
      </c>
      <c r="N154" s="140" t="e">
        <f t="shared" si="44"/>
        <v>#DIV/0!</v>
      </c>
      <c r="O154" s="140" t="e">
        <f t="shared" si="44"/>
        <v>#DIV/0!</v>
      </c>
      <c r="P154" s="140" t="e">
        <f t="shared" si="44"/>
        <v>#DIV/0!</v>
      </c>
      <c r="Q154" s="140" t="e">
        <f t="shared" si="44"/>
        <v>#DIV/0!</v>
      </c>
    </row>
  </sheetData>
  <mergeCells count="12">
    <mergeCell ref="C7:C65"/>
    <mergeCell ref="A1:Q1"/>
    <mergeCell ref="A3:Q3"/>
    <mergeCell ref="A4:Q4"/>
    <mergeCell ref="A5:L5"/>
    <mergeCell ref="A68:Q68"/>
    <mergeCell ref="A70:H70"/>
    <mergeCell ref="D71:Q71"/>
    <mergeCell ref="C73:C128"/>
    <mergeCell ref="C134:C152"/>
    <mergeCell ref="A69:Q69"/>
    <mergeCell ref="A131:G13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theme="5" tint="-0.249977111117893"/>
  </sheetPr>
  <dimension ref="A1:R53"/>
  <sheetViews>
    <sheetView topLeftCell="A37" workbookViewId="0">
      <selection activeCell="G23" sqref="G23"/>
    </sheetView>
  </sheetViews>
  <sheetFormatPr defaultColWidth="8.85546875" defaultRowHeight="15" x14ac:dyDescent="0.25"/>
  <cols>
    <col min="1" max="1" width="45.7109375" style="211" customWidth="1"/>
    <col min="2" max="2" width="15.42578125" style="123" customWidth="1"/>
    <col min="3" max="3" width="10.7109375" style="73" customWidth="1"/>
    <col min="4" max="8" width="15.42578125" style="73" customWidth="1"/>
    <col min="9" max="9" width="15.42578125" style="174" customWidth="1"/>
    <col min="10" max="17" width="15.42578125" style="73" customWidth="1"/>
    <col min="18" max="18" width="9.140625" style="141" customWidth="1"/>
  </cols>
  <sheetData>
    <row r="1" spans="1:18" ht="28.5" customHeight="1" x14ac:dyDescent="0.25">
      <c r="A1" s="496" t="s">
        <v>395</v>
      </c>
      <c r="B1" s="496"/>
      <c r="C1" s="496"/>
      <c r="D1" s="496"/>
      <c r="J1" s="175"/>
      <c r="K1" s="175"/>
      <c r="L1" s="175"/>
      <c r="M1" s="175"/>
    </row>
    <row r="2" spans="1:18" ht="27.75" customHeight="1" x14ac:dyDescent="0.25">
      <c r="A2" s="499" t="s">
        <v>196</v>
      </c>
      <c r="B2" s="499"/>
      <c r="C2" s="499"/>
      <c r="D2" s="499"/>
      <c r="E2" s="499"/>
      <c r="F2" s="499"/>
      <c r="G2" s="499"/>
      <c r="H2" s="499"/>
      <c r="I2" s="73"/>
    </row>
    <row r="3" spans="1:18" s="90" customFormat="1" ht="16.5" customHeight="1" x14ac:dyDescent="0.2">
      <c r="A3" s="229"/>
      <c r="B3" s="230"/>
      <c r="C3" s="230"/>
      <c r="D3" s="231"/>
      <c r="E3" s="231"/>
      <c r="F3" s="232"/>
      <c r="G3" s="231"/>
      <c r="H3" s="231"/>
      <c r="I3" s="231"/>
      <c r="J3" s="230"/>
      <c r="K3" s="230"/>
      <c r="L3" s="230"/>
      <c r="M3" s="230"/>
      <c r="N3" s="130"/>
      <c r="O3" s="130"/>
      <c r="P3" s="130"/>
      <c r="Q3" s="130"/>
      <c r="R3" s="147"/>
    </row>
    <row r="4" spans="1:18" s="90" customFormat="1" ht="16.899999999999999" customHeight="1" x14ac:dyDescent="0.25">
      <c r="A4" s="500"/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130"/>
      <c r="O4" s="130"/>
      <c r="P4" s="130"/>
      <c r="Q4" s="130"/>
      <c r="R4" s="147"/>
    </row>
    <row r="5" spans="1:18" s="90" customFormat="1" ht="25.5" customHeight="1" x14ac:dyDescent="0.25">
      <c r="A5" s="233"/>
      <c r="B5" s="234"/>
      <c r="C5" s="235"/>
      <c r="D5" s="502" t="s">
        <v>259</v>
      </c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147"/>
    </row>
    <row r="6" spans="1:18" s="90" customFormat="1" x14ac:dyDescent="0.25">
      <c r="A6" s="181" t="s">
        <v>197</v>
      </c>
      <c r="B6" s="182" t="s">
        <v>94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18" s="90" customFormat="1" x14ac:dyDescent="0.25">
      <c r="A7" s="183" t="s">
        <v>124</v>
      </c>
      <c r="B7" s="184"/>
      <c r="C7" s="467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47"/>
    </row>
    <row r="8" spans="1:18" s="90" customFormat="1" x14ac:dyDescent="0.2">
      <c r="A8" s="185" t="str">
        <f>'Proiectii financiare_V,Ch act'!A8</f>
        <v xml:space="preserve">Venituri din prestari servicii </v>
      </c>
      <c r="B8" s="98">
        <f t="shared" ref="B8:B10" si="0">SUM(D8:Q8)</f>
        <v>0</v>
      </c>
      <c r="C8" s="468"/>
      <c r="D8" s="140">
        <f>'Proiectii financiare_V,Ch act'!D74-'Proiectii financiare_V,Ch act'!D8</f>
        <v>0</v>
      </c>
      <c r="E8" s="140">
        <f>'Proiectii financiare_V,Ch act'!E74-'Proiectii financiare_V,Ch act'!E8</f>
        <v>0</v>
      </c>
      <c r="F8" s="140">
        <f>'Proiectii financiare_V,Ch act'!F74-'Proiectii financiare_V,Ch act'!F8</f>
        <v>0</v>
      </c>
      <c r="G8" s="140">
        <f>'Proiectii financiare_V,Ch act'!G74-'Proiectii financiare_V,Ch act'!G8</f>
        <v>0</v>
      </c>
      <c r="H8" s="140">
        <f>'Proiectii financiare_V,Ch act'!H74-'Proiectii financiare_V,Ch act'!H8</f>
        <v>0</v>
      </c>
      <c r="I8" s="140">
        <f>'Proiectii financiare_V,Ch act'!I74-'Proiectii financiare_V,Ch act'!I8</f>
        <v>0</v>
      </c>
      <c r="J8" s="140">
        <f>'Proiectii financiare_V,Ch act'!J74-'Proiectii financiare_V,Ch act'!J8</f>
        <v>0</v>
      </c>
      <c r="K8" s="140">
        <f>'Proiectii financiare_V,Ch act'!K74-'Proiectii financiare_V,Ch act'!K8</f>
        <v>0</v>
      </c>
      <c r="L8" s="140">
        <f>'Proiectii financiare_V,Ch act'!L74-'Proiectii financiare_V,Ch act'!L8</f>
        <v>0</v>
      </c>
      <c r="M8" s="140">
        <f>'Proiectii financiare_V,Ch act'!M74-'Proiectii financiare_V,Ch act'!M8</f>
        <v>0</v>
      </c>
      <c r="N8" s="140">
        <f>'Proiectii financiare_V,Ch act'!N74-'Proiectii financiare_V,Ch act'!N8</f>
        <v>0</v>
      </c>
      <c r="O8" s="140">
        <f>'Proiectii financiare_V,Ch act'!O74-'Proiectii financiare_V,Ch act'!O8</f>
        <v>0</v>
      </c>
      <c r="P8" s="140">
        <f>'Proiectii financiare_V,Ch act'!P74-'Proiectii financiare_V,Ch act'!P8</f>
        <v>0</v>
      </c>
      <c r="Q8" s="140">
        <f>'Proiectii financiare_V,Ch act'!Q74-'Proiectii financiare_V,Ch act'!Q8</f>
        <v>0</v>
      </c>
      <c r="R8" s="147"/>
    </row>
    <row r="9" spans="1:18" s="90" customFormat="1" x14ac:dyDescent="0.2">
      <c r="A9" s="181" t="str">
        <f>'Proiectii financiare_V,Ch act'!A11</f>
        <v xml:space="preserve">Venituri din inchiriere de spatii </v>
      </c>
      <c r="B9" s="98">
        <f t="shared" si="0"/>
        <v>0</v>
      </c>
      <c r="C9" s="468"/>
      <c r="D9" s="140">
        <f>'Proiectii financiare_V,Ch act'!D77-'Proiectii financiare_V,Ch act'!D11</f>
        <v>0</v>
      </c>
      <c r="E9" s="140">
        <f>'Proiectii financiare_V,Ch act'!E77-'Proiectii financiare_V,Ch act'!E11</f>
        <v>0</v>
      </c>
      <c r="F9" s="140">
        <f>'Proiectii financiare_V,Ch act'!F77-'Proiectii financiare_V,Ch act'!F11</f>
        <v>0</v>
      </c>
      <c r="G9" s="140">
        <f>'Proiectii financiare_V,Ch act'!G77-'Proiectii financiare_V,Ch act'!G11</f>
        <v>0</v>
      </c>
      <c r="H9" s="140">
        <f>'Proiectii financiare_V,Ch act'!H77-'Proiectii financiare_V,Ch act'!H11</f>
        <v>0</v>
      </c>
      <c r="I9" s="140">
        <f>'Proiectii financiare_V,Ch act'!I77-'Proiectii financiare_V,Ch act'!I11</f>
        <v>0</v>
      </c>
      <c r="J9" s="140">
        <f>'Proiectii financiare_V,Ch act'!J77-'Proiectii financiare_V,Ch act'!J11</f>
        <v>0</v>
      </c>
      <c r="K9" s="140">
        <f>'Proiectii financiare_V,Ch act'!K77-'Proiectii financiare_V,Ch act'!K11</f>
        <v>0</v>
      </c>
      <c r="L9" s="140">
        <f>'Proiectii financiare_V,Ch act'!L77-'Proiectii financiare_V,Ch act'!L11</f>
        <v>0</v>
      </c>
      <c r="M9" s="140">
        <f>'Proiectii financiare_V,Ch act'!M77-'Proiectii financiare_V,Ch act'!M11</f>
        <v>0</v>
      </c>
      <c r="N9" s="140">
        <f>'Proiectii financiare_V,Ch act'!N77-'Proiectii financiare_V,Ch act'!N11</f>
        <v>0</v>
      </c>
      <c r="O9" s="140">
        <f>'Proiectii financiare_V,Ch act'!O77-'Proiectii financiare_V,Ch act'!O11</f>
        <v>0</v>
      </c>
      <c r="P9" s="140">
        <f>'Proiectii financiare_V,Ch act'!P77-'Proiectii financiare_V,Ch act'!P11</f>
        <v>0</v>
      </c>
      <c r="Q9" s="140">
        <f>'Proiectii financiare_V,Ch act'!Q77-'Proiectii financiare_V,Ch act'!Q11</f>
        <v>0</v>
      </c>
      <c r="R9" s="147"/>
    </row>
    <row r="10" spans="1:18" s="90" customFormat="1" ht="15" customHeight="1" x14ac:dyDescent="0.2">
      <c r="A10" s="185" t="str">
        <f>'Proiectii financiare_V,Ch act'!A14</f>
        <v xml:space="preserve">Venituri din subventii de exploatare  </v>
      </c>
      <c r="B10" s="98">
        <f t="shared" si="0"/>
        <v>0</v>
      </c>
      <c r="C10" s="468"/>
      <c r="D10" s="140">
        <f>'Proiectii financiare_V,Ch act'!D80-'Proiectii financiare_V,Ch act'!D14</f>
        <v>0</v>
      </c>
      <c r="E10" s="140">
        <f>'Proiectii financiare_V,Ch act'!E80-'Proiectii financiare_V,Ch act'!E14</f>
        <v>0</v>
      </c>
      <c r="F10" s="140">
        <f>'Proiectii financiare_V,Ch act'!F80-'Proiectii financiare_V,Ch act'!F14</f>
        <v>0</v>
      </c>
      <c r="G10" s="140">
        <f>'Proiectii financiare_V,Ch act'!G80-'Proiectii financiare_V,Ch act'!G14</f>
        <v>0</v>
      </c>
      <c r="H10" s="140">
        <f>'Proiectii financiare_V,Ch act'!H80-'Proiectii financiare_V,Ch act'!H14</f>
        <v>0</v>
      </c>
      <c r="I10" s="140">
        <f>'Proiectii financiare_V,Ch act'!I80-'Proiectii financiare_V,Ch act'!I14</f>
        <v>0</v>
      </c>
      <c r="J10" s="140">
        <f>'Proiectii financiare_V,Ch act'!J80-'Proiectii financiare_V,Ch act'!J14</f>
        <v>0</v>
      </c>
      <c r="K10" s="140">
        <f>'Proiectii financiare_V,Ch act'!K80-'Proiectii financiare_V,Ch act'!K14</f>
        <v>0</v>
      </c>
      <c r="L10" s="140">
        <f>'Proiectii financiare_V,Ch act'!L80-'Proiectii financiare_V,Ch act'!L14</f>
        <v>0</v>
      </c>
      <c r="M10" s="140">
        <f>'Proiectii financiare_V,Ch act'!M80-'Proiectii financiare_V,Ch act'!M14</f>
        <v>0</v>
      </c>
      <c r="N10" s="140">
        <f>'Proiectii financiare_V,Ch act'!N80-'Proiectii financiare_V,Ch act'!N14</f>
        <v>0</v>
      </c>
      <c r="O10" s="140">
        <f>'Proiectii financiare_V,Ch act'!O80-'Proiectii financiare_V,Ch act'!O14</f>
        <v>0</v>
      </c>
      <c r="P10" s="140">
        <f>'Proiectii financiare_V,Ch act'!P80-'Proiectii financiare_V,Ch act'!P14</f>
        <v>0</v>
      </c>
      <c r="Q10" s="140">
        <f>'Proiectii financiare_V,Ch act'!Q80-'Proiectii financiare_V,Ch act'!Q14</f>
        <v>0</v>
      </c>
      <c r="R10" s="147"/>
    </row>
    <row r="11" spans="1:18" s="90" customFormat="1" ht="19.5" customHeight="1" x14ac:dyDescent="0.2">
      <c r="A11" s="185" t="str">
        <f>'Proiectii financiare_V,Ch act'!A15</f>
        <v xml:space="preserve">Venituri din subventii pentru investitii </v>
      </c>
      <c r="B11" s="98">
        <f t="shared" ref="B11" si="1">SUM(C11:Q11)</f>
        <v>0</v>
      </c>
      <c r="C11" s="468"/>
      <c r="D11" s="140">
        <f>'Proiectii financiare_V,Ch act'!D81-'Proiectii financiare_V,Ch act'!D15</f>
        <v>0</v>
      </c>
      <c r="E11" s="140">
        <f>'Proiectii financiare_V,Ch act'!E81-'Proiectii financiare_V,Ch act'!E15</f>
        <v>0</v>
      </c>
      <c r="F11" s="140">
        <f>'Proiectii financiare_V,Ch act'!F81-'Proiectii financiare_V,Ch act'!F15</f>
        <v>0</v>
      </c>
      <c r="G11" s="140">
        <f>'Proiectii financiare_V,Ch act'!G81-'Proiectii financiare_V,Ch act'!G15</f>
        <v>0</v>
      </c>
      <c r="H11" s="140">
        <f>'Proiectii financiare_V,Ch act'!H81-'Proiectii financiare_V,Ch act'!H15</f>
        <v>0</v>
      </c>
      <c r="I11" s="140">
        <f>'Proiectii financiare_V,Ch act'!I81-'Proiectii financiare_V,Ch act'!I15</f>
        <v>0</v>
      </c>
      <c r="J11" s="140">
        <f>'Proiectii financiare_V,Ch act'!J81-'Proiectii financiare_V,Ch act'!J15</f>
        <v>0</v>
      </c>
      <c r="K11" s="140">
        <f>'Proiectii financiare_V,Ch act'!K81-'Proiectii financiare_V,Ch act'!K15</f>
        <v>0</v>
      </c>
      <c r="L11" s="140">
        <f>'Proiectii financiare_V,Ch act'!L81-'Proiectii financiare_V,Ch act'!L15</f>
        <v>0</v>
      </c>
      <c r="M11" s="140">
        <f>'Proiectii financiare_V,Ch act'!M81-'Proiectii financiare_V,Ch act'!M15</f>
        <v>0</v>
      </c>
      <c r="N11" s="140">
        <f>'Proiectii financiare_V,Ch act'!N81-'Proiectii financiare_V,Ch act'!N15</f>
        <v>0</v>
      </c>
      <c r="O11" s="140">
        <f>'Proiectii financiare_V,Ch act'!O81-'Proiectii financiare_V,Ch act'!O15</f>
        <v>0</v>
      </c>
      <c r="P11" s="140">
        <f>'Proiectii financiare_V,Ch act'!P81-'Proiectii financiare_V,Ch act'!P15</f>
        <v>0</v>
      </c>
      <c r="Q11" s="140">
        <f>'Proiectii financiare_V,Ch act'!Q81-'Proiectii financiare_V,Ch act'!Q15</f>
        <v>0</v>
      </c>
      <c r="R11" s="147"/>
    </row>
    <row r="12" spans="1:18" s="90" customFormat="1" x14ac:dyDescent="0.2">
      <c r="A12" s="185" t="str">
        <f>'Proiectii financiare_V,Ch act'!A16</f>
        <v xml:space="preserve">Venituri din alte activitati </v>
      </c>
      <c r="B12" s="98">
        <f t="shared" ref="B12:B19" si="2">SUM(D12:Q12)</f>
        <v>0</v>
      </c>
      <c r="C12" s="468"/>
      <c r="D12" s="140">
        <f>'Proiectii financiare_V,Ch act'!D82-'Proiectii financiare_V,Ch act'!D16</f>
        <v>0</v>
      </c>
      <c r="E12" s="140">
        <f>'Proiectii financiare_V,Ch act'!E82-'Proiectii financiare_V,Ch act'!E16</f>
        <v>0</v>
      </c>
      <c r="F12" s="140">
        <f>'Proiectii financiare_V,Ch act'!F82-'Proiectii financiare_V,Ch act'!F16</f>
        <v>0</v>
      </c>
      <c r="G12" s="140">
        <f>'Proiectii financiare_V,Ch act'!G82-'Proiectii financiare_V,Ch act'!G16</f>
        <v>0</v>
      </c>
      <c r="H12" s="140">
        <f>'Proiectii financiare_V,Ch act'!H82-'Proiectii financiare_V,Ch act'!H16</f>
        <v>0</v>
      </c>
      <c r="I12" s="140">
        <f>'Proiectii financiare_V,Ch act'!I82-'Proiectii financiare_V,Ch act'!I16</f>
        <v>0</v>
      </c>
      <c r="J12" s="140">
        <f>'Proiectii financiare_V,Ch act'!J82-'Proiectii financiare_V,Ch act'!J16</f>
        <v>0</v>
      </c>
      <c r="K12" s="140">
        <f>'Proiectii financiare_V,Ch act'!K82-'Proiectii financiare_V,Ch act'!K16</f>
        <v>0</v>
      </c>
      <c r="L12" s="140">
        <f>'Proiectii financiare_V,Ch act'!L82-'Proiectii financiare_V,Ch act'!L16</f>
        <v>0</v>
      </c>
      <c r="M12" s="140">
        <f>'Proiectii financiare_V,Ch act'!M82-'Proiectii financiare_V,Ch act'!M16</f>
        <v>0</v>
      </c>
      <c r="N12" s="140">
        <f>'Proiectii financiare_V,Ch act'!N82-'Proiectii financiare_V,Ch act'!N16</f>
        <v>0</v>
      </c>
      <c r="O12" s="140">
        <f>'Proiectii financiare_V,Ch act'!O82-'Proiectii financiare_V,Ch act'!O16</f>
        <v>0</v>
      </c>
      <c r="P12" s="140">
        <f>'Proiectii financiare_V,Ch act'!P82-'Proiectii financiare_V,Ch act'!P16</f>
        <v>0</v>
      </c>
      <c r="Q12" s="140">
        <f>'Proiectii financiare_V,Ch act'!Q82-'Proiectii financiare_V,Ch act'!Q16</f>
        <v>0</v>
      </c>
      <c r="R12" s="147"/>
    </row>
    <row r="13" spans="1:18" s="90" customFormat="1" x14ac:dyDescent="0.2">
      <c r="A13" s="185" t="str">
        <f>'Proiectii financiare_V,Ch act'!A17</f>
        <v xml:space="preserve">Alte venituri din exploatare </v>
      </c>
      <c r="B13" s="98">
        <f t="shared" si="2"/>
        <v>0</v>
      </c>
      <c r="C13" s="468"/>
      <c r="D13" s="140">
        <f>'Proiectii financiare_V,Ch act'!D83-'Proiectii financiare_V,Ch act'!D17</f>
        <v>0</v>
      </c>
      <c r="E13" s="140">
        <f>'Proiectii financiare_V,Ch act'!E83-'Proiectii financiare_V,Ch act'!E17</f>
        <v>0</v>
      </c>
      <c r="F13" s="140">
        <f>'Proiectii financiare_V,Ch act'!F83-'Proiectii financiare_V,Ch act'!F17</f>
        <v>0</v>
      </c>
      <c r="G13" s="140">
        <f>'Proiectii financiare_V,Ch act'!G83-'Proiectii financiare_V,Ch act'!G17</f>
        <v>0</v>
      </c>
      <c r="H13" s="140">
        <f>'Proiectii financiare_V,Ch act'!H83-'Proiectii financiare_V,Ch act'!H17</f>
        <v>0</v>
      </c>
      <c r="I13" s="140">
        <f>'Proiectii financiare_V,Ch act'!I83-'Proiectii financiare_V,Ch act'!I17</f>
        <v>0</v>
      </c>
      <c r="J13" s="140">
        <f>'Proiectii financiare_V,Ch act'!J83-'Proiectii financiare_V,Ch act'!J17</f>
        <v>0</v>
      </c>
      <c r="K13" s="140">
        <f>'Proiectii financiare_V,Ch act'!K83-'Proiectii financiare_V,Ch act'!K17</f>
        <v>0</v>
      </c>
      <c r="L13" s="140">
        <f>'Proiectii financiare_V,Ch act'!L83-'Proiectii financiare_V,Ch act'!L17</f>
        <v>0</v>
      </c>
      <c r="M13" s="140">
        <f>'Proiectii financiare_V,Ch act'!M83-'Proiectii financiare_V,Ch act'!M17</f>
        <v>0</v>
      </c>
      <c r="N13" s="140">
        <f>'Proiectii financiare_V,Ch act'!N83-'Proiectii financiare_V,Ch act'!N17</f>
        <v>0</v>
      </c>
      <c r="O13" s="140">
        <f>'Proiectii financiare_V,Ch act'!O83-'Proiectii financiare_V,Ch act'!O17</f>
        <v>0</v>
      </c>
      <c r="P13" s="140">
        <f>'Proiectii financiare_V,Ch act'!P83-'Proiectii financiare_V,Ch act'!P17</f>
        <v>0</v>
      </c>
      <c r="Q13" s="140">
        <f>'Proiectii financiare_V,Ch act'!Q83-'Proiectii financiare_V,Ch act'!Q17</f>
        <v>0</v>
      </c>
      <c r="R13" s="147"/>
    </row>
    <row r="14" spans="1:18" s="90" customFormat="1" ht="27" customHeight="1" x14ac:dyDescent="0.2">
      <c r="A14" s="185" t="str">
        <f>'Proiectii financiare_V,Ch act'!A18</f>
        <v>Venituri din alocatii bugetare pentru intretinerea curenta (funcționarea și întreținerea curentă)</v>
      </c>
      <c r="B14" s="98">
        <f t="shared" si="2"/>
        <v>0</v>
      </c>
      <c r="C14" s="468"/>
      <c r="D14" s="140">
        <f>'Proiectii financiare_V,Ch act'!D84-'Proiectii financiare_V,Ch act'!D18</f>
        <v>0</v>
      </c>
      <c r="E14" s="140">
        <f>'Proiectii financiare_V,Ch act'!E84-'Proiectii financiare_V,Ch act'!E18</f>
        <v>0</v>
      </c>
      <c r="F14" s="140">
        <f>'Proiectii financiare_V,Ch act'!F84-'Proiectii financiare_V,Ch act'!F18</f>
        <v>0</v>
      </c>
      <c r="G14" s="140">
        <f>'Proiectii financiare_V,Ch act'!G84-'Proiectii financiare_V,Ch act'!G18</f>
        <v>0</v>
      </c>
      <c r="H14" s="140">
        <f>'Proiectii financiare_V,Ch act'!H84-'Proiectii financiare_V,Ch act'!H18</f>
        <v>0</v>
      </c>
      <c r="I14" s="140">
        <f>'Proiectii financiare_V,Ch act'!I84-'Proiectii financiare_V,Ch act'!I18</f>
        <v>0</v>
      </c>
      <c r="J14" s="140">
        <f>'Proiectii financiare_V,Ch act'!J84-'Proiectii financiare_V,Ch act'!J18</f>
        <v>0</v>
      </c>
      <c r="K14" s="140">
        <f>'Proiectii financiare_V,Ch act'!K84-'Proiectii financiare_V,Ch act'!K18</f>
        <v>0</v>
      </c>
      <c r="L14" s="140">
        <f>'Proiectii financiare_V,Ch act'!L84-'Proiectii financiare_V,Ch act'!L18</f>
        <v>0</v>
      </c>
      <c r="M14" s="140">
        <f>'Proiectii financiare_V,Ch act'!M84-'Proiectii financiare_V,Ch act'!M18</f>
        <v>0</v>
      </c>
      <c r="N14" s="140">
        <f>'Proiectii financiare_V,Ch act'!N84-'Proiectii financiare_V,Ch act'!N18</f>
        <v>0</v>
      </c>
      <c r="O14" s="140">
        <f>'Proiectii financiare_V,Ch act'!O84-'Proiectii financiare_V,Ch act'!O18</f>
        <v>0</v>
      </c>
      <c r="P14" s="140">
        <f>'Proiectii financiare_V,Ch act'!P84-'Proiectii financiare_V,Ch act'!P18</f>
        <v>0</v>
      </c>
      <c r="Q14" s="140">
        <f>'Proiectii financiare_V,Ch act'!Q84-'Proiectii financiare_V,Ch act'!Q18</f>
        <v>0</v>
      </c>
      <c r="R14" s="147"/>
    </row>
    <row r="15" spans="1:18" s="90" customFormat="1" x14ac:dyDescent="0.2">
      <c r="A15" s="185" t="str">
        <f>'Proiectii financiare_V,Ch act'!A19</f>
        <v>Venituri din alocatii bugetare pentru reparatii capitale</v>
      </c>
      <c r="B15" s="98">
        <f t="shared" si="2"/>
        <v>0</v>
      </c>
      <c r="C15" s="468"/>
      <c r="D15" s="140">
        <f>'Proiectii financiare_V,Ch act'!D85-'Proiectii financiare_V,Ch act'!D19</f>
        <v>0</v>
      </c>
      <c r="E15" s="140">
        <f>'Proiectii financiare_V,Ch act'!E85-'Proiectii financiare_V,Ch act'!E19</f>
        <v>0</v>
      </c>
      <c r="F15" s="140">
        <f>'Proiectii financiare_V,Ch act'!F85-'Proiectii financiare_V,Ch act'!F19</f>
        <v>0</v>
      </c>
      <c r="G15" s="140">
        <f>'Proiectii financiare_V,Ch act'!G85-'Proiectii financiare_V,Ch act'!G19</f>
        <v>0</v>
      </c>
      <c r="H15" s="140">
        <f>'Proiectii financiare_V,Ch act'!H85-'Proiectii financiare_V,Ch act'!H19</f>
        <v>0</v>
      </c>
      <c r="I15" s="140">
        <f>'Proiectii financiare_V,Ch act'!I85-'Proiectii financiare_V,Ch act'!I19</f>
        <v>0</v>
      </c>
      <c r="J15" s="140">
        <f>'Proiectii financiare_V,Ch act'!J85-'Proiectii financiare_V,Ch act'!J19</f>
        <v>0</v>
      </c>
      <c r="K15" s="140">
        <f>'Proiectii financiare_V,Ch act'!K85-'Proiectii financiare_V,Ch act'!K19</f>
        <v>0</v>
      </c>
      <c r="L15" s="140">
        <f>'Proiectii financiare_V,Ch act'!L85-'Proiectii financiare_V,Ch act'!L19</f>
        <v>0</v>
      </c>
      <c r="M15" s="140">
        <f>'Proiectii financiare_V,Ch act'!M85-'Proiectii financiare_V,Ch act'!M19</f>
        <v>0</v>
      </c>
      <c r="N15" s="140">
        <f>'Proiectii financiare_V,Ch act'!N85-'Proiectii financiare_V,Ch act'!N19</f>
        <v>0</v>
      </c>
      <c r="O15" s="140">
        <f>'Proiectii financiare_V,Ch act'!O85-'Proiectii financiare_V,Ch act'!O19</f>
        <v>0</v>
      </c>
      <c r="P15" s="140">
        <f>'Proiectii financiare_V,Ch act'!P85-'Proiectii financiare_V,Ch act'!P19</f>
        <v>0</v>
      </c>
      <c r="Q15" s="140">
        <f>'Proiectii financiare_V,Ch act'!Q85-'Proiectii financiare_V,Ch act'!Q19</f>
        <v>0</v>
      </c>
      <c r="R15" s="147"/>
    </row>
    <row r="16" spans="1:18" s="90" customFormat="1" x14ac:dyDescent="0.2">
      <c r="A16" s="185" t="str">
        <f>'Proiectii financiare_V,Ch act'!A23</f>
        <v xml:space="preserve">Alte venituri obtinute prin valorificarea activitatii </v>
      </c>
      <c r="B16" s="98">
        <f t="shared" si="2"/>
        <v>0</v>
      </c>
      <c r="C16" s="468"/>
      <c r="D16" s="140">
        <f>'Proiectii financiare_V,Ch act'!D86-'Proiectii financiare_V,Ch act'!D23</f>
        <v>0</v>
      </c>
      <c r="E16" s="140">
        <f>'Proiectii financiare_V,Ch act'!E86-'Proiectii financiare_V,Ch act'!E23</f>
        <v>0</v>
      </c>
      <c r="F16" s="140">
        <f>'Proiectii financiare_V,Ch act'!F86-'Proiectii financiare_V,Ch act'!F23</f>
        <v>0</v>
      </c>
      <c r="G16" s="140">
        <f>'Proiectii financiare_V,Ch act'!G86-'Proiectii financiare_V,Ch act'!G23</f>
        <v>0</v>
      </c>
      <c r="H16" s="140">
        <f>'Proiectii financiare_V,Ch act'!H86-'Proiectii financiare_V,Ch act'!H23</f>
        <v>0</v>
      </c>
      <c r="I16" s="140">
        <f>'Proiectii financiare_V,Ch act'!I86-'Proiectii financiare_V,Ch act'!I23</f>
        <v>0</v>
      </c>
      <c r="J16" s="140">
        <f>'Proiectii financiare_V,Ch act'!J86-'Proiectii financiare_V,Ch act'!J23</f>
        <v>0</v>
      </c>
      <c r="K16" s="140">
        <f>'Proiectii financiare_V,Ch act'!K86-'Proiectii financiare_V,Ch act'!K23</f>
        <v>0</v>
      </c>
      <c r="L16" s="140">
        <f>'Proiectii financiare_V,Ch act'!L86-'Proiectii financiare_V,Ch act'!L23</f>
        <v>0</v>
      </c>
      <c r="M16" s="140">
        <f>'Proiectii financiare_V,Ch act'!M86-'Proiectii financiare_V,Ch act'!M23</f>
        <v>0</v>
      </c>
      <c r="N16" s="140">
        <f>'Proiectii financiare_V,Ch act'!N86-'Proiectii financiare_V,Ch act'!N23</f>
        <v>0</v>
      </c>
      <c r="O16" s="140">
        <f>'Proiectii financiare_V,Ch act'!O86-'Proiectii financiare_V,Ch act'!O23</f>
        <v>0</v>
      </c>
      <c r="P16" s="140">
        <f>'Proiectii financiare_V,Ch act'!P86-'Proiectii financiare_V,Ch act'!P23</f>
        <v>0</v>
      </c>
      <c r="Q16" s="140">
        <f>'Proiectii financiare_V,Ch act'!Q86-'Proiectii financiare_V,Ch act'!Q23</f>
        <v>0</v>
      </c>
      <c r="R16" s="147"/>
    </row>
    <row r="17" spans="1:18" s="90" customFormat="1" ht="24" customHeight="1" x14ac:dyDescent="0.2">
      <c r="A17" s="185" t="str">
        <f>'Proiectii financiare_V,Ch act'!A24</f>
        <v>( se vor adauga linii si se vor completa conform activitatilor specifice)</v>
      </c>
      <c r="B17" s="98">
        <f t="shared" si="2"/>
        <v>0</v>
      </c>
      <c r="C17" s="468"/>
      <c r="D17" s="236">
        <f>'Proiectii financiare_V,Ch act'!D87-'Proiectii financiare_V,Ch act'!D24</f>
        <v>0</v>
      </c>
      <c r="E17" s="236">
        <f>'Proiectii financiare_V,Ch act'!E87-'Proiectii financiare_V,Ch act'!E24</f>
        <v>0</v>
      </c>
      <c r="F17" s="236">
        <f>'Proiectii financiare_V,Ch act'!F87-'Proiectii financiare_V,Ch act'!F24</f>
        <v>0</v>
      </c>
      <c r="G17" s="236">
        <f>'Proiectii financiare_V,Ch act'!G87-'Proiectii financiare_V,Ch act'!G24</f>
        <v>0</v>
      </c>
      <c r="H17" s="236">
        <f>'Proiectii financiare_V,Ch act'!H87-'Proiectii financiare_V,Ch act'!H24</f>
        <v>0</v>
      </c>
      <c r="I17" s="236">
        <f>'Proiectii financiare_V,Ch act'!I87-'Proiectii financiare_V,Ch act'!I24</f>
        <v>0</v>
      </c>
      <c r="J17" s="236">
        <f>'Proiectii financiare_V,Ch act'!J87-'Proiectii financiare_V,Ch act'!J24</f>
        <v>0</v>
      </c>
      <c r="K17" s="236">
        <f>'Proiectii financiare_V,Ch act'!K87-'Proiectii financiare_V,Ch act'!K24</f>
        <v>0</v>
      </c>
      <c r="L17" s="236">
        <f>'Proiectii financiare_V,Ch act'!L87-'Proiectii financiare_V,Ch act'!L24</f>
        <v>0</v>
      </c>
      <c r="M17" s="236">
        <f>'Proiectii financiare_V,Ch act'!M87-'Proiectii financiare_V,Ch act'!M24</f>
        <v>0</v>
      </c>
      <c r="N17" s="236">
        <f>'Proiectii financiare_V,Ch act'!N87-'Proiectii financiare_V,Ch act'!N24</f>
        <v>0</v>
      </c>
      <c r="O17" s="236">
        <f>'Proiectii financiare_V,Ch act'!O87-'Proiectii financiare_V,Ch act'!O24</f>
        <v>0</v>
      </c>
      <c r="P17" s="236">
        <f>'Proiectii financiare_V,Ch act'!P87-'Proiectii financiare_V,Ch act'!P24</f>
        <v>0</v>
      </c>
      <c r="Q17" s="236">
        <f>'Proiectii financiare_V,Ch act'!Q87-'Proiectii financiare_V,Ch act'!Q24</f>
        <v>0</v>
      </c>
      <c r="R17" s="147"/>
    </row>
    <row r="18" spans="1:18" s="90" customFormat="1" ht="29.45" customHeight="1" x14ac:dyDescent="0.2">
      <c r="A18" s="185" t="str">
        <f>'Proiectii financiare_V,Ch act'!A25</f>
        <v>( se vor adauga linii si se vor completa conform activitatilor specifice)</v>
      </c>
      <c r="B18" s="98">
        <f t="shared" si="2"/>
        <v>0</v>
      </c>
      <c r="C18" s="468"/>
      <c r="D18" s="236">
        <f>'Proiectii financiare_V,Ch act'!D88-'Proiectii financiare_V,Ch act'!D25</f>
        <v>0</v>
      </c>
      <c r="E18" s="236">
        <f>'Proiectii financiare_V,Ch act'!E88-'Proiectii financiare_V,Ch act'!E25</f>
        <v>0</v>
      </c>
      <c r="F18" s="236">
        <f>'Proiectii financiare_V,Ch act'!F88-'Proiectii financiare_V,Ch act'!F25</f>
        <v>0</v>
      </c>
      <c r="G18" s="236">
        <f>'Proiectii financiare_V,Ch act'!G88-'Proiectii financiare_V,Ch act'!G25</f>
        <v>0</v>
      </c>
      <c r="H18" s="236">
        <f>'Proiectii financiare_V,Ch act'!H88-'Proiectii financiare_V,Ch act'!H25</f>
        <v>0</v>
      </c>
      <c r="I18" s="236">
        <f>'Proiectii financiare_V,Ch act'!I88-'Proiectii financiare_V,Ch act'!I25</f>
        <v>0</v>
      </c>
      <c r="J18" s="236">
        <f>'Proiectii financiare_V,Ch act'!J88-'Proiectii financiare_V,Ch act'!J25</f>
        <v>0</v>
      </c>
      <c r="K18" s="236">
        <f>'Proiectii financiare_V,Ch act'!K88-'Proiectii financiare_V,Ch act'!K25</f>
        <v>0</v>
      </c>
      <c r="L18" s="236">
        <f>'Proiectii financiare_V,Ch act'!L88-'Proiectii financiare_V,Ch act'!L25</f>
        <v>0</v>
      </c>
      <c r="M18" s="236">
        <f>'Proiectii financiare_V,Ch act'!M88-'Proiectii financiare_V,Ch act'!M25</f>
        <v>0</v>
      </c>
      <c r="N18" s="236">
        <f>'Proiectii financiare_V,Ch act'!N88-'Proiectii financiare_V,Ch act'!N25</f>
        <v>0</v>
      </c>
      <c r="O18" s="236">
        <f>'Proiectii financiare_V,Ch act'!O88-'Proiectii financiare_V,Ch act'!O25</f>
        <v>0</v>
      </c>
      <c r="P18" s="236">
        <f>'Proiectii financiare_V,Ch act'!P88-'Proiectii financiare_V,Ch act'!P25</f>
        <v>0</v>
      </c>
      <c r="Q18" s="236">
        <f>'Proiectii financiare_V,Ch act'!Q88-'Proiectii financiare_V,Ch act'!Q25</f>
        <v>0</v>
      </c>
      <c r="R18" s="147"/>
    </row>
    <row r="19" spans="1:18" s="202" customFormat="1" ht="29.25" customHeight="1" x14ac:dyDescent="0.25">
      <c r="A19" s="205" t="s">
        <v>143</v>
      </c>
      <c r="B19" s="98">
        <f t="shared" si="2"/>
        <v>0</v>
      </c>
      <c r="C19" s="468"/>
      <c r="D19" s="206">
        <f t="shared" ref="D19:Q19" si="3">SUM(D8:D18)</f>
        <v>0</v>
      </c>
      <c r="E19" s="206">
        <f t="shared" si="3"/>
        <v>0</v>
      </c>
      <c r="F19" s="206">
        <f t="shared" si="3"/>
        <v>0</v>
      </c>
      <c r="G19" s="206">
        <f t="shared" si="3"/>
        <v>0</v>
      </c>
      <c r="H19" s="206">
        <f t="shared" si="3"/>
        <v>0</v>
      </c>
      <c r="I19" s="206">
        <f t="shared" si="3"/>
        <v>0</v>
      </c>
      <c r="J19" s="206">
        <f t="shared" si="3"/>
        <v>0</v>
      </c>
      <c r="K19" s="206">
        <f t="shared" si="3"/>
        <v>0</v>
      </c>
      <c r="L19" s="206">
        <f t="shared" si="3"/>
        <v>0</v>
      </c>
      <c r="M19" s="206">
        <f t="shared" si="3"/>
        <v>0</v>
      </c>
      <c r="N19" s="206">
        <f t="shared" si="3"/>
        <v>0</v>
      </c>
      <c r="O19" s="206">
        <f t="shared" si="3"/>
        <v>0</v>
      </c>
      <c r="P19" s="206">
        <f t="shared" si="3"/>
        <v>0</v>
      </c>
      <c r="Q19" s="206">
        <f t="shared" si="3"/>
        <v>0</v>
      </c>
      <c r="R19" s="237"/>
    </row>
    <row r="20" spans="1:18" s="202" customFormat="1" ht="25.5" customHeight="1" x14ac:dyDescent="0.25">
      <c r="A20" s="205" t="s">
        <v>144</v>
      </c>
      <c r="B20" s="206"/>
      <c r="C20" s="468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37"/>
    </row>
    <row r="21" spans="1:18" s="100" customFormat="1" ht="14.25" customHeight="1" x14ac:dyDescent="0.2">
      <c r="A21" s="185" t="str">
        <f>'Proiectii financiare_V,Ch act'!A28</f>
        <v>Cheltuieli cu materiile prime si cu materialele consumabile</v>
      </c>
      <c r="B21" s="98">
        <f t="shared" ref="B21:B39" si="4">SUM(D21:Q21)</f>
        <v>0</v>
      </c>
      <c r="C21" s="468"/>
      <c r="D21" s="140">
        <f>'Proiectii financiare_V,Ch act'!D91-'Proiectii financiare_V,Ch act'!D28</f>
        <v>0</v>
      </c>
      <c r="E21" s="140">
        <f>'Proiectii financiare_V,Ch act'!E91-'Proiectii financiare_V,Ch act'!E28</f>
        <v>0</v>
      </c>
      <c r="F21" s="140">
        <f>'Proiectii financiare_V,Ch act'!F91-'Proiectii financiare_V,Ch act'!F28</f>
        <v>0</v>
      </c>
      <c r="G21" s="140">
        <f>'Proiectii financiare_V,Ch act'!G91-'Proiectii financiare_V,Ch act'!G28</f>
        <v>0</v>
      </c>
      <c r="H21" s="140">
        <f>'Proiectii financiare_V,Ch act'!H91-'Proiectii financiare_V,Ch act'!H28</f>
        <v>0</v>
      </c>
      <c r="I21" s="140">
        <f>'Proiectii financiare_V,Ch act'!I91-'Proiectii financiare_V,Ch act'!I28</f>
        <v>0</v>
      </c>
      <c r="J21" s="140">
        <f>'Proiectii financiare_V,Ch act'!J91-'Proiectii financiare_V,Ch act'!J28</f>
        <v>0</v>
      </c>
      <c r="K21" s="140">
        <f>'Proiectii financiare_V,Ch act'!K91-'Proiectii financiare_V,Ch act'!K28</f>
        <v>0</v>
      </c>
      <c r="L21" s="140">
        <f>'Proiectii financiare_V,Ch act'!L91-'Proiectii financiare_V,Ch act'!L28</f>
        <v>0</v>
      </c>
      <c r="M21" s="140">
        <f>'Proiectii financiare_V,Ch act'!M91-'Proiectii financiare_V,Ch act'!M28</f>
        <v>0</v>
      </c>
      <c r="N21" s="140">
        <f>'Proiectii financiare_V,Ch act'!N91-'Proiectii financiare_V,Ch act'!N28</f>
        <v>0</v>
      </c>
      <c r="O21" s="140">
        <f>'Proiectii financiare_V,Ch act'!O91-'Proiectii financiare_V,Ch act'!O28</f>
        <v>0</v>
      </c>
      <c r="P21" s="140">
        <f>'Proiectii financiare_V,Ch act'!P91-'Proiectii financiare_V,Ch act'!P28</f>
        <v>0</v>
      </c>
      <c r="Q21" s="140">
        <f>'Proiectii financiare_V,Ch act'!Q91-'Proiectii financiare_V,Ch act'!Q28</f>
        <v>0</v>
      </c>
      <c r="R21" s="129"/>
    </row>
    <row r="22" spans="1:18" s="239" customFormat="1" ht="14.25" customHeight="1" x14ac:dyDescent="0.2">
      <c r="A22" s="185" t="str">
        <f>'Proiectii financiare_V,Ch act'!A33</f>
        <v xml:space="preserve">Cheltuieli privind marfurile </v>
      </c>
      <c r="B22" s="98">
        <f t="shared" si="4"/>
        <v>0</v>
      </c>
      <c r="C22" s="468"/>
      <c r="D22" s="140">
        <f>'Proiectii financiare_V,Ch act'!D96-'Proiectii financiare_V,Ch act'!D33</f>
        <v>0</v>
      </c>
      <c r="E22" s="140">
        <f>'Proiectii financiare_V,Ch act'!E96-'Proiectii financiare_V,Ch act'!E33</f>
        <v>0</v>
      </c>
      <c r="F22" s="140">
        <f>'Proiectii financiare_V,Ch act'!F96-'Proiectii financiare_V,Ch act'!F33</f>
        <v>0</v>
      </c>
      <c r="G22" s="140">
        <f>'Proiectii financiare_V,Ch act'!G96-'Proiectii financiare_V,Ch act'!G33</f>
        <v>0</v>
      </c>
      <c r="H22" s="140">
        <f>'Proiectii financiare_V,Ch act'!H96-'Proiectii financiare_V,Ch act'!H33</f>
        <v>0</v>
      </c>
      <c r="I22" s="140">
        <f>'Proiectii financiare_V,Ch act'!I96-'Proiectii financiare_V,Ch act'!I33</f>
        <v>0</v>
      </c>
      <c r="J22" s="140">
        <f>'Proiectii financiare_V,Ch act'!J96-'Proiectii financiare_V,Ch act'!J33</f>
        <v>0</v>
      </c>
      <c r="K22" s="140">
        <f>'Proiectii financiare_V,Ch act'!K96-'Proiectii financiare_V,Ch act'!K33</f>
        <v>0</v>
      </c>
      <c r="L22" s="140">
        <f>'Proiectii financiare_V,Ch act'!L96-'Proiectii financiare_V,Ch act'!L33</f>
        <v>0</v>
      </c>
      <c r="M22" s="140">
        <f>'Proiectii financiare_V,Ch act'!M96-'Proiectii financiare_V,Ch act'!M33</f>
        <v>0</v>
      </c>
      <c r="N22" s="140">
        <f>'Proiectii financiare_V,Ch act'!N96-'Proiectii financiare_V,Ch act'!N33</f>
        <v>0</v>
      </c>
      <c r="O22" s="140">
        <f>'Proiectii financiare_V,Ch act'!O96-'Proiectii financiare_V,Ch act'!O33</f>
        <v>0</v>
      </c>
      <c r="P22" s="140">
        <f>'Proiectii financiare_V,Ch act'!P96-'Proiectii financiare_V,Ch act'!P33</f>
        <v>0</v>
      </c>
      <c r="Q22" s="140">
        <f>'Proiectii financiare_V,Ch act'!Q96-'Proiectii financiare_V,Ch act'!Q33</f>
        <v>0</v>
      </c>
      <c r="R22" s="238"/>
    </row>
    <row r="23" spans="1:18" s="239" customFormat="1" ht="29.25" customHeight="1" x14ac:dyDescent="0.2">
      <c r="A23" s="185" t="str">
        <f>'Proiectii financiare_V,Ch act'!A36</f>
        <v>Alte cheltuieli materiale (inclusiv cheltuieli cu prestatii externe)</v>
      </c>
      <c r="B23" s="140">
        <f t="shared" si="4"/>
        <v>0</v>
      </c>
      <c r="C23" s="468"/>
      <c r="D23" s="140">
        <f>'Proiectii financiare_V,Ch act'!D99-'Proiectii financiare_V,Ch act'!D36</f>
        <v>0</v>
      </c>
      <c r="E23" s="140">
        <f>'Proiectii financiare_V,Ch act'!E99-'Proiectii financiare_V,Ch act'!E36</f>
        <v>0</v>
      </c>
      <c r="F23" s="140">
        <f>'Proiectii financiare_V,Ch act'!F99-'Proiectii financiare_V,Ch act'!F36</f>
        <v>0</v>
      </c>
      <c r="G23" s="140">
        <f>'Proiectii financiare_V,Ch act'!G99-'Proiectii financiare_V,Ch act'!G36</f>
        <v>0</v>
      </c>
      <c r="H23" s="140">
        <f>'Proiectii financiare_V,Ch act'!H99-'Proiectii financiare_V,Ch act'!H36</f>
        <v>0</v>
      </c>
      <c r="I23" s="140">
        <f>'Proiectii financiare_V,Ch act'!I99-'Proiectii financiare_V,Ch act'!I36</f>
        <v>0</v>
      </c>
      <c r="J23" s="140">
        <f>'Proiectii financiare_V,Ch act'!J99-'Proiectii financiare_V,Ch act'!J36</f>
        <v>0</v>
      </c>
      <c r="K23" s="140">
        <f>'Proiectii financiare_V,Ch act'!K99-'Proiectii financiare_V,Ch act'!K36</f>
        <v>0</v>
      </c>
      <c r="L23" s="140">
        <f>'Proiectii financiare_V,Ch act'!L99-'Proiectii financiare_V,Ch act'!L36</f>
        <v>0</v>
      </c>
      <c r="M23" s="140">
        <f>'Proiectii financiare_V,Ch act'!M99-'Proiectii financiare_V,Ch act'!M36</f>
        <v>0</v>
      </c>
      <c r="N23" s="140">
        <f>'Proiectii financiare_V,Ch act'!N99-'Proiectii financiare_V,Ch act'!N36</f>
        <v>0</v>
      </c>
      <c r="O23" s="140">
        <f>'Proiectii financiare_V,Ch act'!O99-'Proiectii financiare_V,Ch act'!O36</f>
        <v>0</v>
      </c>
      <c r="P23" s="140">
        <f>'Proiectii financiare_V,Ch act'!P99-'Proiectii financiare_V,Ch act'!P36</f>
        <v>0</v>
      </c>
      <c r="Q23" s="140">
        <f>'Proiectii financiare_V,Ch act'!Q99-'Proiectii financiare_V,Ch act'!Q36</f>
        <v>0</v>
      </c>
      <c r="R23" s="238"/>
    </row>
    <row r="24" spans="1:18" s="239" customFormat="1" ht="17.25" customHeight="1" x14ac:dyDescent="0.2">
      <c r="A24" s="185" t="str">
        <f>'Proiectii financiare_V,Ch act'!A37</f>
        <v>Cheltuieli cu energia termica</v>
      </c>
      <c r="B24" s="140">
        <f t="shared" si="4"/>
        <v>0</v>
      </c>
      <c r="C24" s="468"/>
      <c r="D24" s="140">
        <f>'Proiectii financiare_V,Ch act'!D100-'Proiectii financiare_V,Ch act'!D37</f>
        <v>0</v>
      </c>
      <c r="E24" s="140">
        <f>'Proiectii financiare_V,Ch act'!E100-'Proiectii financiare_V,Ch act'!E37</f>
        <v>0</v>
      </c>
      <c r="F24" s="140">
        <f>'Proiectii financiare_V,Ch act'!F100-'Proiectii financiare_V,Ch act'!F37</f>
        <v>0</v>
      </c>
      <c r="G24" s="140">
        <f>'Proiectii financiare_V,Ch act'!G100-'Proiectii financiare_V,Ch act'!G37</f>
        <v>0</v>
      </c>
      <c r="H24" s="140">
        <f>'Proiectii financiare_V,Ch act'!H100-'Proiectii financiare_V,Ch act'!H37</f>
        <v>0</v>
      </c>
      <c r="I24" s="140">
        <f>'Proiectii financiare_V,Ch act'!I100-'Proiectii financiare_V,Ch act'!I37</f>
        <v>0</v>
      </c>
      <c r="J24" s="140">
        <f>'Proiectii financiare_V,Ch act'!J100-'Proiectii financiare_V,Ch act'!J37</f>
        <v>0</v>
      </c>
      <c r="K24" s="140">
        <f>'Proiectii financiare_V,Ch act'!K100-'Proiectii financiare_V,Ch act'!K37</f>
        <v>0</v>
      </c>
      <c r="L24" s="140">
        <f>'Proiectii financiare_V,Ch act'!L100-'Proiectii financiare_V,Ch act'!L37</f>
        <v>0</v>
      </c>
      <c r="M24" s="140">
        <f>'Proiectii financiare_V,Ch act'!M100-'Proiectii financiare_V,Ch act'!M37</f>
        <v>0</v>
      </c>
      <c r="N24" s="140">
        <f>'Proiectii financiare_V,Ch act'!N100-'Proiectii financiare_V,Ch act'!N37</f>
        <v>0</v>
      </c>
      <c r="O24" s="140">
        <f>'Proiectii financiare_V,Ch act'!O100-'Proiectii financiare_V,Ch act'!O37</f>
        <v>0</v>
      </c>
      <c r="P24" s="140">
        <f>'Proiectii financiare_V,Ch act'!P100-'Proiectii financiare_V,Ch act'!P37</f>
        <v>0</v>
      </c>
      <c r="Q24" s="140">
        <f>'Proiectii financiare_V,Ch act'!Q100-'Proiectii financiare_V,Ch act'!Q37</f>
        <v>0</v>
      </c>
      <c r="R24" s="238"/>
    </row>
    <row r="25" spans="1:18" s="239" customFormat="1" ht="17.25" customHeight="1" x14ac:dyDescent="0.2">
      <c r="A25" s="185" t="str">
        <f>'Proiectii financiare_V,Ch act'!A40</f>
        <v>Cheltuieli cu energia electrica</v>
      </c>
      <c r="B25" s="140">
        <f t="shared" si="4"/>
        <v>0</v>
      </c>
      <c r="C25" s="468"/>
      <c r="D25" s="140">
        <f>'Proiectii financiare_V,Ch act'!D103-'Proiectii financiare_V,Ch act'!D40</f>
        <v>0</v>
      </c>
      <c r="E25" s="140">
        <f>'Proiectii financiare_V,Ch act'!E103-'Proiectii financiare_V,Ch act'!E40</f>
        <v>0</v>
      </c>
      <c r="F25" s="140">
        <f>'Proiectii financiare_V,Ch act'!F103-'Proiectii financiare_V,Ch act'!F40</f>
        <v>0</v>
      </c>
      <c r="G25" s="140">
        <f>'Proiectii financiare_V,Ch act'!G103-'Proiectii financiare_V,Ch act'!G40</f>
        <v>0</v>
      </c>
      <c r="H25" s="140">
        <f>'Proiectii financiare_V,Ch act'!H103-'Proiectii financiare_V,Ch act'!H40</f>
        <v>0</v>
      </c>
      <c r="I25" s="140">
        <f>'Proiectii financiare_V,Ch act'!I103-'Proiectii financiare_V,Ch act'!I40</f>
        <v>0</v>
      </c>
      <c r="J25" s="140">
        <f>'Proiectii financiare_V,Ch act'!J103-'Proiectii financiare_V,Ch act'!J40</f>
        <v>0</v>
      </c>
      <c r="K25" s="140">
        <f>'Proiectii financiare_V,Ch act'!K103-'Proiectii financiare_V,Ch act'!K40</f>
        <v>0</v>
      </c>
      <c r="L25" s="140">
        <f>'Proiectii financiare_V,Ch act'!L103-'Proiectii financiare_V,Ch act'!L40</f>
        <v>0</v>
      </c>
      <c r="M25" s="140">
        <f>'Proiectii financiare_V,Ch act'!M103-'Proiectii financiare_V,Ch act'!M40</f>
        <v>0</v>
      </c>
      <c r="N25" s="140">
        <f>'Proiectii financiare_V,Ch act'!N103-'Proiectii financiare_V,Ch act'!N40</f>
        <v>0</v>
      </c>
      <c r="O25" s="140">
        <f>'Proiectii financiare_V,Ch act'!O103-'Proiectii financiare_V,Ch act'!O40</f>
        <v>0</v>
      </c>
      <c r="P25" s="140">
        <f>'Proiectii financiare_V,Ch act'!P103-'Proiectii financiare_V,Ch act'!P40</f>
        <v>0</v>
      </c>
      <c r="Q25" s="140">
        <f>'Proiectii financiare_V,Ch act'!Q103-'Proiectii financiare_V,Ch act'!Q40</f>
        <v>0</v>
      </c>
      <c r="R25" s="238"/>
    </row>
    <row r="26" spans="1:18" s="239" customFormat="1" ht="17.25" customHeight="1" x14ac:dyDescent="0.2">
      <c r="A26" s="185" t="str">
        <f>'Proiectii financiare_V,Ch act'!A43</f>
        <v>Cheltuieli cu apa</v>
      </c>
      <c r="B26" s="140">
        <f t="shared" si="4"/>
        <v>0</v>
      </c>
      <c r="C26" s="468"/>
      <c r="D26" s="140">
        <f>'Proiectii financiare_V,Ch act'!D106-'Proiectii financiare_V,Ch act'!D43</f>
        <v>0</v>
      </c>
      <c r="E26" s="140">
        <f>'Proiectii financiare_V,Ch act'!E106-'Proiectii financiare_V,Ch act'!E43</f>
        <v>0</v>
      </c>
      <c r="F26" s="140">
        <f>'Proiectii financiare_V,Ch act'!F106-'Proiectii financiare_V,Ch act'!F43</f>
        <v>0</v>
      </c>
      <c r="G26" s="140">
        <f>'Proiectii financiare_V,Ch act'!G106-'Proiectii financiare_V,Ch act'!G43</f>
        <v>0</v>
      </c>
      <c r="H26" s="140">
        <f>'Proiectii financiare_V,Ch act'!H106-'Proiectii financiare_V,Ch act'!H43</f>
        <v>0</v>
      </c>
      <c r="I26" s="140">
        <f>'Proiectii financiare_V,Ch act'!I106-'Proiectii financiare_V,Ch act'!I43</f>
        <v>0</v>
      </c>
      <c r="J26" s="140">
        <f>'Proiectii financiare_V,Ch act'!J106-'Proiectii financiare_V,Ch act'!J43</f>
        <v>0</v>
      </c>
      <c r="K26" s="140">
        <f>'Proiectii financiare_V,Ch act'!K106-'Proiectii financiare_V,Ch act'!K43</f>
        <v>0</v>
      </c>
      <c r="L26" s="140">
        <f>'Proiectii financiare_V,Ch act'!L106-'Proiectii financiare_V,Ch act'!L43</f>
        <v>0</v>
      </c>
      <c r="M26" s="140">
        <f>'Proiectii financiare_V,Ch act'!M106-'Proiectii financiare_V,Ch act'!M43</f>
        <v>0</v>
      </c>
      <c r="N26" s="140">
        <f>'Proiectii financiare_V,Ch act'!N106-'Proiectii financiare_V,Ch act'!N43</f>
        <v>0</v>
      </c>
      <c r="O26" s="140">
        <f>'Proiectii financiare_V,Ch act'!O106-'Proiectii financiare_V,Ch act'!O43</f>
        <v>0</v>
      </c>
      <c r="P26" s="140">
        <f>'Proiectii financiare_V,Ch act'!P106-'Proiectii financiare_V,Ch act'!P43</f>
        <v>0</v>
      </c>
      <c r="Q26" s="140">
        <f>'Proiectii financiare_V,Ch act'!Q106-'Proiectii financiare_V,Ch act'!Q43</f>
        <v>0</v>
      </c>
      <c r="R26" s="238"/>
    </row>
    <row r="27" spans="1:18" s="239" customFormat="1" ht="17.25" customHeight="1" x14ac:dyDescent="0.2">
      <c r="A27" s="185" t="str">
        <f>'Proiectii financiare_V,Ch act'!A46</f>
        <v>Alte cheltuieli din afara (cu utilitati)</v>
      </c>
      <c r="B27" s="140">
        <f t="shared" si="4"/>
        <v>0</v>
      </c>
      <c r="C27" s="468"/>
      <c r="D27" s="140">
        <f>'Proiectii financiare_V,Ch act'!D109-'Proiectii financiare_V,Ch act'!D46</f>
        <v>0</v>
      </c>
      <c r="E27" s="140">
        <f>'Proiectii financiare_V,Ch act'!E109-'Proiectii financiare_V,Ch act'!E46</f>
        <v>0</v>
      </c>
      <c r="F27" s="140">
        <f>'Proiectii financiare_V,Ch act'!F109-'Proiectii financiare_V,Ch act'!F46</f>
        <v>0</v>
      </c>
      <c r="G27" s="140">
        <f>'Proiectii financiare_V,Ch act'!G109-'Proiectii financiare_V,Ch act'!G46</f>
        <v>0</v>
      </c>
      <c r="H27" s="140">
        <f>'Proiectii financiare_V,Ch act'!H109-'Proiectii financiare_V,Ch act'!H46</f>
        <v>0</v>
      </c>
      <c r="I27" s="140">
        <f>'Proiectii financiare_V,Ch act'!I109-'Proiectii financiare_V,Ch act'!I46</f>
        <v>0</v>
      </c>
      <c r="J27" s="140">
        <f>'Proiectii financiare_V,Ch act'!J109-'Proiectii financiare_V,Ch act'!J46</f>
        <v>0</v>
      </c>
      <c r="K27" s="140">
        <f>'Proiectii financiare_V,Ch act'!K109-'Proiectii financiare_V,Ch act'!K46</f>
        <v>0</v>
      </c>
      <c r="L27" s="140">
        <f>'Proiectii financiare_V,Ch act'!L109-'Proiectii financiare_V,Ch act'!L46</f>
        <v>0</v>
      </c>
      <c r="M27" s="140">
        <f>'Proiectii financiare_V,Ch act'!M109-'Proiectii financiare_V,Ch act'!M46</f>
        <v>0</v>
      </c>
      <c r="N27" s="140">
        <f>'Proiectii financiare_V,Ch act'!N109-'Proiectii financiare_V,Ch act'!N46</f>
        <v>0</v>
      </c>
      <c r="O27" s="140">
        <f>'Proiectii financiare_V,Ch act'!O109-'Proiectii financiare_V,Ch act'!O46</f>
        <v>0</v>
      </c>
      <c r="P27" s="140">
        <f>'Proiectii financiare_V,Ch act'!P109-'Proiectii financiare_V,Ch act'!P46</f>
        <v>0</v>
      </c>
      <c r="Q27" s="140">
        <f>'Proiectii financiare_V,Ch act'!Q109-'Proiectii financiare_V,Ch act'!Q46</f>
        <v>0</v>
      </c>
      <c r="R27" s="238"/>
    </row>
    <row r="28" spans="1:18" s="202" customFormat="1" ht="17.25" customHeight="1" x14ac:dyDescent="0.2">
      <c r="A28" s="204" t="s">
        <v>159</v>
      </c>
      <c r="B28" s="140">
        <f t="shared" si="4"/>
        <v>0</v>
      </c>
      <c r="C28" s="468"/>
      <c r="D28" s="98">
        <f t="shared" ref="D28:Q28" si="5">SUM(D21:D27)</f>
        <v>0</v>
      </c>
      <c r="E28" s="98">
        <f t="shared" si="5"/>
        <v>0</v>
      </c>
      <c r="F28" s="98">
        <f t="shared" si="5"/>
        <v>0</v>
      </c>
      <c r="G28" s="98">
        <f t="shared" si="5"/>
        <v>0</v>
      </c>
      <c r="H28" s="98">
        <f t="shared" si="5"/>
        <v>0</v>
      </c>
      <c r="I28" s="98">
        <f t="shared" si="5"/>
        <v>0</v>
      </c>
      <c r="J28" s="98">
        <f t="shared" si="5"/>
        <v>0</v>
      </c>
      <c r="K28" s="98">
        <f t="shared" si="5"/>
        <v>0</v>
      </c>
      <c r="L28" s="98">
        <f t="shared" si="5"/>
        <v>0</v>
      </c>
      <c r="M28" s="98">
        <f t="shared" si="5"/>
        <v>0</v>
      </c>
      <c r="N28" s="98">
        <f t="shared" si="5"/>
        <v>0</v>
      </c>
      <c r="O28" s="98">
        <f t="shared" si="5"/>
        <v>0</v>
      </c>
      <c r="P28" s="98">
        <f t="shared" si="5"/>
        <v>0</v>
      </c>
      <c r="Q28" s="98">
        <f t="shared" si="5"/>
        <v>0</v>
      </c>
      <c r="R28" s="237"/>
    </row>
    <row r="29" spans="1:18" s="239" customFormat="1" ht="17.25" customHeight="1" x14ac:dyDescent="0.2">
      <c r="A29" s="185" t="str">
        <f>'Proiectii financiare_V,Ch act'!A50</f>
        <v>Cheltuieli cu personalul angajat</v>
      </c>
      <c r="B29" s="140">
        <f t="shared" si="4"/>
        <v>0</v>
      </c>
      <c r="C29" s="468"/>
      <c r="D29" s="140">
        <f>'Proiectii financiare_V,Ch act'!D113-'Proiectii financiare_V,Ch act'!D50</f>
        <v>0</v>
      </c>
      <c r="E29" s="140">
        <f>'Proiectii financiare_V,Ch act'!E113-'Proiectii financiare_V,Ch act'!E50</f>
        <v>0</v>
      </c>
      <c r="F29" s="140">
        <f>'Proiectii financiare_V,Ch act'!F113-'Proiectii financiare_V,Ch act'!F50</f>
        <v>0</v>
      </c>
      <c r="G29" s="140">
        <f>'Proiectii financiare_V,Ch act'!G113-'Proiectii financiare_V,Ch act'!G50</f>
        <v>0</v>
      </c>
      <c r="H29" s="140">
        <f>'Proiectii financiare_V,Ch act'!H113-'Proiectii financiare_V,Ch act'!H50</f>
        <v>0</v>
      </c>
      <c r="I29" s="140">
        <f>'Proiectii financiare_V,Ch act'!I113-'Proiectii financiare_V,Ch act'!I50</f>
        <v>0</v>
      </c>
      <c r="J29" s="140">
        <f>'Proiectii financiare_V,Ch act'!J113-'Proiectii financiare_V,Ch act'!J50</f>
        <v>0</v>
      </c>
      <c r="K29" s="140">
        <f>'Proiectii financiare_V,Ch act'!K113-'Proiectii financiare_V,Ch act'!K50</f>
        <v>0</v>
      </c>
      <c r="L29" s="140">
        <f>'Proiectii financiare_V,Ch act'!L113-'Proiectii financiare_V,Ch act'!L50</f>
        <v>0</v>
      </c>
      <c r="M29" s="140">
        <f>'Proiectii financiare_V,Ch act'!M113-'Proiectii financiare_V,Ch act'!M50</f>
        <v>0</v>
      </c>
      <c r="N29" s="140">
        <f>'Proiectii financiare_V,Ch act'!N113-'Proiectii financiare_V,Ch act'!N50</f>
        <v>0</v>
      </c>
      <c r="O29" s="140">
        <f>'Proiectii financiare_V,Ch act'!O113-'Proiectii financiare_V,Ch act'!O50</f>
        <v>0</v>
      </c>
      <c r="P29" s="140">
        <f>'Proiectii financiare_V,Ch act'!P113-'Proiectii financiare_V,Ch act'!P50</f>
        <v>0</v>
      </c>
      <c r="Q29" s="140">
        <f>'Proiectii financiare_V,Ch act'!Q113-'Proiectii financiare_V,Ch act'!Q50</f>
        <v>0</v>
      </c>
      <c r="R29" s="238"/>
    </row>
    <row r="30" spans="1:18" s="239" customFormat="1" ht="17.25" customHeight="1" x14ac:dyDescent="0.2">
      <c r="A30" s="185" t="str">
        <f>'Proiectii financiare_V,Ch act'!A54</f>
        <v>Cheltuieli cu asigurarile si protectia sociala</v>
      </c>
      <c r="B30" s="140">
        <f t="shared" si="4"/>
        <v>0</v>
      </c>
      <c r="C30" s="468"/>
      <c r="D30" s="140">
        <f>'Proiectii financiare_V,Ch act'!D117-'Proiectii financiare_V,Ch act'!D54</f>
        <v>0</v>
      </c>
      <c r="E30" s="140">
        <f>'Proiectii financiare_V,Ch act'!E117-'Proiectii financiare_V,Ch act'!E54</f>
        <v>0</v>
      </c>
      <c r="F30" s="140">
        <f>'Proiectii financiare_V,Ch act'!F117-'Proiectii financiare_V,Ch act'!F54</f>
        <v>0</v>
      </c>
      <c r="G30" s="140">
        <f>'Proiectii financiare_V,Ch act'!G117-'Proiectii financiare_V,Ch act'!G54</f>
        <v>0</v>
      </c>
      <c r="H30" s="140">
        <f>'Proiectii financiare_V,Ch act'!H117-'Proiectii financiare_V,Ch act'!H54</f>
        <v>0</v>
      </c>
      <c r="I30" s="140">
        <f>'Proiectii financiare_V,Ch act'!I117-'Proiectii financiare_V,Ch act'!I54</f>
        <v>0</v>
      </c>
      <c r="J30" s="140">
        <f>'Proiectii financiare_V,Ch act'!J117-'Proiectii financiare_V,Ch act'!J54</f>
        <v>0</v>
      </c>
      <c r="K30" s="140">
        <f>'Proiectii financiare_V,Ch act'!K117-'Proiectii financiare_V,Ch act'!K54</f>
        <v>0</v>
      </c>
      <c r="L30" s="140">
        <f>'Proiectii financiare_V,Ch act'!L117-'Proiectii financiare_V,Ch act'!L54</f>
        <v>0</v>
      </c>
      <c r="M30" s="140">
        <f>'Proiectii financiare_V,Ch act'!M117-'Proiectii financiare_V,Ch act'!M54</f>
        <v>0</v>
      </c>
      <c r="N30" s="140">
        <f>'Proiectii financiare_V,Ch act'!N117-'Proiectii financiare_V,Ch act'!N54</f>
        <v>0</v>
      </c>
      <c r="O30" s="140">
        <f>'Proiectii financiare_V,Ch act'!O117-'Proiectii financiare_V,Ch act'!O54</f>
        <v>0</v>
      </c>
      <c r="P30" s="140">
        <f>'Proiectii financiare_V,Ch act'!P117-'Proiectii financiare_V,Ch act'!P54</f>
        <v>0</v>
      </c>
      <c r="Q30" s="140">
        <f>'Proiectii financiare_V,Ch act'!Q117-'Proiectii financiare_V,Ch act'!Q54</f>
        <v>0</v>
      </c>
      <c r="R30" s="238"/>
    </row>
    <row r="31" spans="1:18" s="202" customFormat="1" ht="17.25" customHeight="1" x14ac:dyDescent="0.2">
      <c r="A31" s="204" t="s">
        <v>165</v>
      </c>
      <c r="B31" s="140">
        <f t="shared" si="4"/>
        <v>0</v>
      </c>
      <c r="C31" s="468"/>
      <c r="D31" s="98">
        <f t="shared" ref="D31:Q31" si="6">D29+D30</f>
        <v>0</v>
      </c>
      <c r="E31" s="98">
        <f t="shared" si="6"/>
        <v>0</v>
      </c>
      <c r="F31" s="98">
        <f t="shared" si="6"/>
        <v>0</v>
      </c>
      <c r="G31" s="98">
        <f t="shared" si="6"/>
        <v>0</v>
      </c>
      <c r="H31" s="98">
        <f t="shared" si="6"/>
        <v>0</v>
      </c>
      <c r="I31" s="98">
        <f t="shared" si="6"/>
        <v>0</v>
      </c>
      <c r="J31" s="98">
        <f t="shared" si="6"/>
        <v>0</v>
      </c>
      <c r="K31" s="98">
        <f t="shared" si="6"/>
        <v>0</v>
      </c>
      <c r="L31" s="98">
        <f t="shared" si="6"/>
        <v>0</v>
      </c>
      <c r="M31" s="98">
        <f t="shared" si="6"/>
        <v>0</v>
      </c>
      <c r="N31" s="98">
        <f t="shared" si="6"/>
        <v>0</v>
      </c>
      <c r="O31" s="98">
        <f t="shared" si="6"/>
        <v>0</v>
      </c>
      <c r="P31" s="98">
        <f t="shared" si="6"/>
        <v>0</v>
      </c>
      <c r="Q31" s="98">
        <f t="shared" si="6"/>
        <v>0</v>
      </c>
      <c r="R31" s="237"/>
    </row>
    <row r="32" spans="1:18" s="239" customFormat="1" ht="18" customHeight="1" x14ac:dyDescent="0.2">
      <c r="A32" s="185" t="str">
        <f>'Proiectii financiare_V,Ch act'!A56</f>
        <v>Cheltuieli de intretinere si reparatii capitale</v>
      </c>
      <c r="B32" s="140">
        <f t="shared" si="4"/>
        <v>0</v>
      </c>
      <c r="C32" s="468"/>
      <c r="D32" s="140">
        <f>'Proiectii financiare_V,Ch act'!D119-'Proiectii financiare_V,Ch act'!D56</f>
        <v>0</v>
      </c>
      <c r="E32" s="140">
        <f>'Proiectii financiare_V,Ch act'!E119-'Proiectii financiare_V,Ch act'!E56</f>
        <v>0</v>
      </c>
      <c r="F32" s="140">
        <f>'Proiectii financiare_V,Ch act'!F119-'Proiectii financiare_V,Ch act'!F56</f>
        <v>0</v>
      </c>
      <c r="G32" s="140">
        <f>'Proiectii financiare_V,Ch act'!G119-'Proiectii financiare_V,Ch act'!G56</f>
        <v>0</v>
      </c>
      <c r="H32" s="140">
        <f>'Proiectii financiare_V,Ch act'!H119-'Proiectii financiare_V,Ch act'!H56</f>
        <v>0</v>
      </c>
      <c r="I32" s="140">
        <f>'Proiectii financiare_V,Ch act'!I119-'Proiectii financiare_V,Ch act'!I56</f>
        <v>0</v>
      </c>
      <c r="J32" s="140">
        <f>'Proiectii financiare_V,Ch act'!J119-'Proiectii financiare_V,Ch act'!J56</f>
        <v>0</v>
      </c>
      <c r="K32" s="140">
        <f>'Proiectii financiare_V,Ch act'!K119-'Proiectii financiare_V,Ch act'!K56</f>
        <v>0</v>
      </c>
      <c r="L32" s="140">
        <f>'Proiectii financiare_V,Ch act'!L119-'Proiectii financiare_V,Ch act'!L56</f>
        <v>0</v>
      </c>
      <c r="M32" s="140">
        <f>'Proiectii financiare_V,Ch act'!M119-'Proiectii financiare_V,Ch act'!M56</f>
        <v>0</v>
      </c>
      <c r="N32" s="140">
        <f>'Proiectii financiare_V,Ch act'!N119-'Proiectii financiare_V,Ch act'!N56</f>
        <v>0</v>
      </c>
      <c r="O32" s="140">
        <f>'Proiectii financiare_V,Ch act'!O119-'Proiectii financiare_V,Ch act'!O56</f>
        <v>0</v>
      </c>
      <c r="P32" s="140">
        <f>'Proiectii financiare_V,Ch act'!P119-'Proiectii financiare_V,Ch act'!P56</f>
        <v>0</v>
      </c>
      <c r="Q32" s="140">
        <f>'Proiectii financiare_V,Ch act'!Q119-'Proiectii financiare_V,Ch act'!Q56</f>
        <v>0</v>
      </c>
      <c r="R32" s="238"/>
    </row>
    <row r="33" spans="1:18" s="239" customFormat="1" ht="18" customHeight="1" x14ac:dyDescent="0.2">
      <c r="A33" s="185" t="str">
        <f>'Proiectii financiare_V,Ch act'!A59</f>
        <v>Cheltuieli generale de administratie</v>
      </c>
      <c r="B33" s="140">
        <f t="shared" si="4"/>
        <v>0</v>
      </c>
      <c r="C33" s="468"/>
      <c r="D33" s="140">
        <f>'Proiectii financiare_V,Ch act'!D122-'Proiectii financiare_V,Ch act'!D59</f>
        <v>0</v>
      </c>
      <c r="E33" s="140">
        <f>'Proiectii financiare_V,Ch act'!E122-'Proiectii financiare_V,Ch act'!E59</f>
        <v>0</v>
      </c>
      <c r="F33" s="140">
        <f>'Proiectii financiare_V,Ch act'!F122-'Proiectii financiare_V,Ch act'!F59</f>
        <v>0</v>
      </c>
      <c r="G33" s="140">
        <f>'Proiectii financiare_V,Ch act'!G122-'Proiectii financiare_V,Ch act'!G59</f>
        <v>0</v>
      </c>
      <c r="H33" s="140">
        <f>'Proiectii financiare_V,Ch act'!H122-'Proiectii financiare_V,Ch act'!H59</f>
        <v>0</v>
      </c>
      <c r="I33" s="140">
        <f>'Proiectii financiare_V,Ch act'!I122-'Proiectii financiare_V,Ch act'!I59</f>
        <v>0</v>
      </c>
      <c r="J33" s="140">
        <f>'Proiectii financiare_V,Ch act'!J122-'Proiectii financiare_V,Ch act'!J59</f>
        <v>0</v>
      </c>
      <c r="K33" s="140">
        <f>'Proiectii financiare_V,Ch act'!K122-'Proiectii financiare_V,Ch act'!K59</f>
        <v>0</v>
      </c>
      <c r="L33" s="140">
        <f>'Proiectii financiare_V,Ch act'!L122-'Proiectii financiare_V,Ch act'!L59</f>
        <v>0</v>
      </c>
      <c r="M33" s="140">
        <f>'Proiectii financiare_V,Ch act'!M122-'Proiectii financiare_V,Ch act'!M59</f>
        <v>0</v>
      </c>
      <c r="N33" s="140">
        <f>'Proiectii financiare_V,Ch act'!N122-'Proiectii financiare_V,Ch act'!N59</f>
        <v>0</v>
      </c>
      <c r="O33" s="140">
        <f>'Proiectii financiare_V,Ch act'!O122-'Proiectii financiare_V,Ch act'!O59</f>
        <v>0</v>
      </c>
      <c r="P33" s="140">
        <f>'Proiectii financiare_V,Ch act'!P122-'Proiectii financiare_V,Ch act'!P59</f>
        <v>0</v>
      </c>
      <c r="Q33" s="140">
        <f>'Proiectii financiare_V,Ch act'!Q122-'Proiectii financiare_V,Ch act'!Q59</f>
        <v>0</v>
      </c>
      <c r="R33" s="238"/>
    </row>
    <row r="34" spans="1:18" s="239" customFormat="1" ht="18" customHeight="1" x14ac:dyDescent="0.2">
      <c r="A34" s="185" t="str">
        <f>'Proiectii financiare_V,Ch act'!A60</f>
        <v>Alte cheltuieli operationale</v>
      </c>
      <c r="B34" s="140">
        <f t="shared" si="4"/>
        <v>0</v>
      </c>
      <c r="C34" s="468"/>
      <c r="D34" s="140">
        <f>'Proiectii financiare_V,Ch act'!D123-'Proiectii financiare_V,Ch act'!D60</f>
        <v>0</v>
      </c>
      <c r="E34" s="140">
        <f>'Proiectii financiare_V,Ch act'!E123-'Proiectii financiare_V,Ch act'!E60</f>
        <v>0</v>
      </c>
      <c r="F34" s="140">
        <f>'Proiectii financiare_V,Ch act'!F123-'Proiectii financiare_V,Ch act'!F60</f>
        <v>0</v>
      </c>
      <c r="G34" s="140">
        <f>'Proiectii financiare_V,Ch act'!G123-'Proiectii financiare_V,Ch act'!G60</f>
        <v>0</v>
      </c>
      <c r="H34" s="140">
        <f>'Proiectii financiare_V,Ch act'!H123-'Proiectii financiare_V,Ch act'!H60</f>
        <v>0</v>
      </c>
      <c r="I34" s="140">
        <f>'Proiectii financiare_V,Ch act'!I123-'Proiectii financiare_V,Ch act'!I60</f>
        <v>0</v>
      </c>
      <c r="J34" s="140">
        <f>'Proiectii financiare_V,Ch act'!J123-'Proiectii financiare_V,Ch act'!J60</f>
        <v>0</v>
      </c>
      <c r="K34" s="140">
        <f>'Proiectii financiare_V,Ch act'!K123-'Proiectii financiare_V,Ch act'!K60</f>
        <v>0</v>
      </c>
      <c r="L34" s="140">
        <f>'Proiectii financiare_V,Ch act'!L123-'Proiectii financiare_V,Ch act'!L60</f>
        <v>0</v>
      </c>
      <c r="M34" s="140">
        <f>'Proiectii financiare_V,Ch act'!M123-'Proiectii financiare_V,Ch act'!M60</f>
        <v>0</v>
      </c>
      <c r="N34" s="140">
        <f>'Proiectii financiare_V,Ch act'!N123-'Proiectii financiare_V,Ch act'!N60</f>
        <v>0</v>
      </c>
      <c r="O34" s="140">
        <f>'Proiectii financiare_V,Ch act'!O123-'Proiectii financiare_V,Ch act'!O60</f>
        <v>0</v>
      </c>
      <c r="P34" s="140">
        <f>'Proiectii financiare_V,Ch act'!P123-'Proiectii financiare_V,Ch act'!P60</f>
        <v>0</v>
      </c>
      <c r="Q34" s="140">
        <f>'Proiectii financiare_V,Ch act'!Q123-'Proiectii financiare_V,Ch act'!Q60</f>
        <v>0</v>
      </c>
      <c r="R34" s="238"/>
    </row>
    <row r="35" spans="1:18" s="239" customFormat="1" ht="29.25" customHeight="1" x14ac:dyDescent="0.2">
      <c r="A35" s="185" t="str">
        <f>'Proiectii financiare_V,Ch act'!A61</f>
        <v>( se vor adauga linii si se vor completa conform activitatilor specifice)</v>
      </c>
      <c r="B35" s="140">
        <f t="shared" si="4"/>
        <v>0</v>
      </c>
      <c r="C35" s="468"/>
      <c r="D35" s="236">
        <f>'Proiectii financiare_V,Ch act'!D124-'Proiectii financiare_V,Ch act'!D61</f>
        <v>0</v>
      </c>
      <c r="E35" s="236">
        <f>'Proiectii financiare_V,Ch act'!E124-'Proiectii financiare_V,Ch act'!E61</f>
        <v>0</v>
      </c>
      <c r="F35" s="236">
        <f>'Proiectii financiare_V,Ch act'!F124-'Proiectii financiare_V,Ch act'!F61</f>
        <v>0</v>
      </c>
      <c r="G35" s="236">
        <f>'Proiectii financiare_V,Ch act'!G124-'Proiectii financiare_V,Ch act'!G61</f>
        <v>0</v>
      </c>
      <c r="H35" s="236">
        <f>'Proiectii financiare_V,Ch act'!H124-'Proiectii financiare_V,Ch act'!H61</f>
        <v>0</v>
      </c>
      <c r="I35" s="236">
        <f>'Proiectii financiare_V,Ch act'!I124-'Proiectii financiare_V,Ch act'!I61</f>
        <v>0</v>
      </c>
      <c r="J35" s="236">
        <f>'Proiectii financiare_V,Ch act'!J124-'Proiectii financiare_V,Ch act'!J61</f>
        <v>0</v>
      </c>
      <c r="K35" s="236">
        <f>'Proiectii financiare_V,Ch act'!K124-'Proiectii financiare_V,Ch act'!K61</f>
        <v>0</v>
      </c>
      <c r="L35" s="236">
        <f>'Proiectii financiare_V,Ch act'!L124-'Proiectii financiare_V,Ch act'!L61</f>
        <v>0</v>
      </c>
      <c r="M35" s="236">
        <f>'Proiectii financiare_V,Ch act'!M124-'Proiectii financiare_V,Ch act'!M61</f>
        <v>0</v>
      </c>
      <c r="N35" s="236">
        <f>'Proiectii financiare_V,Ch act'!N124-'Proiectii financiare_V,Ch act'!N61</f>
        <v>0</v>
      </c>
      <c r="O35" s="236">
        <f>'Proiectii financiare_V,Ch act'!O124-'Proiectii financiare_V,Ch act'!O61</f>
        <v>0</v>
      </c>
      <c r="P35" s="236">
        <f>'Proiectii financiare_V,Ch act'!P124-'Proiectii financiare_V,Ch act'!P61</f>
        <v>0</v>
      </c>
      <c r="Q35" s="236">
        <f>'Proiectii financiare_V,Ch act'!Q124-'Proiectii financiare_V,Ch act'!Q61</f>
        <v>0</v>
      </c>
      <c r="R35" s="238"/>
    </row>
    <row r="36" spans="1:18" s="239" customFormat="1" ht="29.25" customHeight="1" x14ac:dyDescent="0.2">
      <c r="A36" s="185" t="str">
        <f>'Proiectii financiare_V,Ch act'!A62</f>
        <v>( se vor adauga linii si se vor completa conform activitatilor specifice)</v>
      </c>
      <c r="B36" s="140">
        <f t="shared" si="4"/>
        <v>0</v>
      </c>
      <c r="C36" s="468"/>
      <c r="D36" s="236">
        <f>'Proiectii financiare_V,Ch act'!D125-'Proiectii financiare_V,Ch act'!D62</f>
        <v>0</v>
      </c>
      <c r="E36" s="236">
        <f>'Proiectii financiare_V,Ch act'!E125-'Proiectii financiare_V,Ch act'!E62</f>
        <v>0</v>
      </c>
      <c r="F36" s="236">
        <f>'Proiectii financiare_V,Ch act'!F125-'Proiectii financiare_V,Ch act'!F62</f>
        <v>0</v>
      </c>
      <c r="G36" s="236">
        <f>'Proiectii financiare_V,Ch act'!G125-'Proiectii financiare_V,Ch act'!G62</f>
        <v>0</v>
      </c>
      <c r="H36" s="236">
        <f>'Proiectii financiare_V,Ch act'!H125-'Proiectii financiare_V,Ch act'!H62</f>
        <v>0</v>
      </c>
      <c r="I36" s="236">
        <f>'Proiectii financiare_V,Ch act'!I125-'Proiectii financiare_V,Ch act'!I62</f>
        <v>0</v>
      </c>
      <c r="J36" s="236">
        <f>'Proiectii financiare_V,Ch act'!J125-'Proiectii financiare_V,Ch act'!J62</f>
        <v>0</v>
      </c>
      <c r="K36" s="236">
        <f>'Proiectii financiare_V,Ch act'!K125-'Proiectii financiare_V,Ch act'!K62</f>
        <v>0</v>
      </c>
      <c r="L36" s="236">
        <f>'Proiectii financiare_V,Ch act'!L125-'Proiectii financiare_V,Ch act'!L62</f>
        <v>0</v>
      </c>
      <c r="M36" s="236">
        <f>'Proiectii financiare_V,Ch act'!M125-'Proiectii financiare_V,Ch act'!M62</f>
        <v>0</v>
      </c>
      <c r="N36" s="236">
        <f>'Proiectii financiare_V,Ch act'!N125-'Proiectii financiare_V,Ch act'!N62</f>
        <v>0</v>
      </c>
      <c r="O36" s="236">
        <f>'Proiectii financiare_V,Ch act'!O125-'Proiectii financiare_V,Ch act'!O62</f>
        <v>0</v>
      </c>
      <c r="P36" s="236">
        <f>'Proiectii financiare_V,Ch act'!P125-'Proiectii financiare_V,Ch act'!P62</f>
        <v>0</v>
      </c>
      <c r="Q36" s="236">
        <f>'Proiectii financiare_V,Ch act'!Q125-'Proiectii financiare_V,Ch act'!Q62</f>
        <v>0</v>
      </c>
      <c r="R36" s="238"/>
    </row>
    <row r="37" spans="1:18" s="202" customFormat="1" ht="25.5" customHeight="1" x14ac:dyDescent="0.25">
      <c r="A37" s="205" t="s">
        <v>170</v>
      </c>
      <c r="B37" s="206">
        <f t="shared" si="4"/>
        <v>0</v>
      </c>
      <c r="C37" s="468"/>
      <c r="D37" s="206">
        <f t="shared" ref="D37:Q37" si="7">D28+D31+SUM(D32:D36)</f>
        <v>0</v>
      </c>
      <c r="E37" s="206">
        <f t="shared" si="7"/>
        <v>0</v>
      </c>
      <c r="F37" s="206">
        <f t="shared" si="7"/>
        <v>0</v>
      </c>
      <c r="G37" s="206">
        <f t="shared" si="7"/>
        <v>0</v>
      </c>
      <c r="H37" s="206">
        <f t="shared" si="7"/>
        <v>0</v>
      </c>
      <c r="I37" s="206">
        <f t="shared" si="7"/>
        <v>0</v>
      </c>
      <c r="J37" s="206">
        <f t="shared" si="7"/>
        <v>0</v>
      </c>
      <c r="K37" s="206">
        <f t="shared" si="7"/>
        <v>0</v>
      </c>
      <c r="L37" s="206">
        <f t="shared" si="7"/>
        <v>0</v>
      </c>
      <c r="M37" s="206">
        <f t="shared" si="7"/>
        <v>0</v>
      </c>
      <c r="N37" s="206">
        <f t="shared" si="7"/>
        <v>0</v>
      </c>
      <c r="O37" s="206">
        <f t="shared" si="7"/>
        <v>0</v>
      </c>
      <c r="P37" s="206">
        <f t="shared" si="7"/>
        <v>0</v>
      </c>
      <c r="Q37" s="206">
        <f t="shared" si="7"/>
        <v>0</v>
      </c>
      <c r="R37" s="237"/>
    </row>
    <row r="38" spans="1:18" s="292" customFormat="1" ht="25.5" x14ac:dyDescent="0.2">
      <c r="A38" s="191" t="s">
        <v>198</v>
      </c>
      <c r="B38" s="106">
        <f t="shared" si="4"/>
        <v>0</v>
      </c>
      <c r="C38" s="468"/>
      <c r="D38" s="140">
        <f>'Proiectii financiare_V,Ch act'!D127-'Proiectii financiare_V,Ch act'!D64</f>
        <v>0</v>
      </c>
      <c r="E38" s="140">
        <f>'Proiectii financiare_V,Ch act'!E127-'Proiectii financiare_V,Ch act'!E64</f>
        <v>0</v>
      </c>
      <c r="F38" s="140">
        <f>'Proiectii financiare_V,Ch act'!F127-'Proiectii financiare_V,Ch act'!F64</f>
        <v>0</v>
      </c>
      <c r="G38" s="140">
        <f>'Proiectii financiare_V,Ch act'!G127-'Proiectii financiare_V,Ch act'!G64</f>
        <v>0</v>
      </c>
      <c r="H38" s="140">
        <f>'Proiectii financiare_V,Ch act'!H127-'Proiectii financiare_V,Ch act'!H64</f>
        <v>0</v>
      </c>
      <c r="I38" s="140">
        <f>'Proiectii financiare_V,Ch act'!I127-'Proiectii financiare_V,Ch act'!I64</f>
        <v>0</v>
      </c>
      <c r="J38" s="140">
        <f>'Proiectii financiare_V,Ch act'!J127-'Proiectii financiare_V,Ch act'!J64</f>
        <v>0</v>
      </c>
      <c r="K38" s="140">
        <f>'Proiectii financiare_V,Ch act'!K127-'Proiectii financiare_V,Ch act'!K64</f>
        <v>0</v>
      </c>
      <c r="L38" s="140">
        <f>'Proiectii financiare_V,Ch act'!L127-'Proiectii financiare_V,Ch act'!L64</f>
        <v>0</v>
      </c>
      <c r="M38" s="140">
        <f>'Proiectii financiare_V,Ch act'!M127-'Proiectii financiare_V,Ch act'!M64</f>
        <v>0</v>
      </c>
      <c r="N38" s="140">
        <f>'Proiectii financiare_V,Ch act'!N127-'Proiectii financiare_V,Ch act'!N64</f>
        <v>0</v>
      </c>
      <c r="O38" s="140">
        <f>'Proiectii financiare_V,Ch act'!O127-'Proiectii financiare_V,Ch act'!O64</f>
        <v>0</v>
      </c>
      <c r="P38" s="140">
        <f>'Proiectii financiare_V,Ch act'!P127-'Proiectii financiare_V,Ch act'!P64</f>
        <v>0</v>
      </c>
      <c r="Q38" s="140">
        <f>'Proiectii financiare_V,Ch act'!Q127-'Proiectii financiare_V,Ch act'!Q64</f>
        <v>0</v>
      </c>
      <c r="R38" s="291"/>
    </row>
    <row r="39" spans="1:18" s="202" customFormat="1" ht="24" customHeight="1" x14ac:dyDescent="0.25">
      <c r="A39" s="205" t="s">
        <v>172</v>
      </c>
      <c r="B39" s="206">
        <f t="shared" si="4"/>
        <v>0</v>
      </c>
      <c r="C39" s="469"/>
      <c r="D39" s="206">
        <f t="shared" ref="D39:Q39" si="8">D19-D37</f>
        <v>0</v>
      </c>
      <c r="E39" s="206">
        <f t="shared" si="8"/>
        <v>0</v>
      </c>
      <c r="F39" s="206">
        <f t="shared" si="8"/>
        <v>0</v>
      </c>
      <c r="G39" s="206">
        <f t="shared" si="8"/>
        <v>0</v>
      </c>
      <c r="H39" s="206">
        <f t="shared" si="8"/>
        <v>0</v>
      </c>
      <c r="I39" s="206">
        <f t="shared" si="8"/>
        <v>0</v>
      </c>
      <c r="J39" s="206">
        <f t="shared" si="8"/>
        <v>0</v>
      </c>
      <c r="K39" s="206">
        <f t="shared" si="8"/>
        <v>0</v>
      </c>
      <c r="L39" s="206">
        <f t="shared" si="8"/>
        <v>0</v>
      </c>
      <c r="M39" s="206">
        <f t="shared" si="8"/>
        <v>0</v>
      </c>
      <c r="N39" s="206">
        <f t="shared" si="8"/>
        <v>0</v>
      </c>
      <c r="O39" s="206">
        <f t="shared" si="8"/>
        <v>0</v>
      </c>
      <c r="P39" s="206">
        <f t="shared" si="8"/>
        <v>0</v>
      </c>
      <c r="Q39" s="206">
        <f t="shared" si="8"/>
        <v>0</v>
      </c>
      <c r="R39" s="237"/>
    </row>
    <row r="40" spans="1:18" ht="15.75" x14ac:dyDescent="0.25">
      <c r="A40" s="240"/>
      <c r="H40" s="175"/>
      <c r="J40" s="175"/>
      <c r="K40" s="175"/>
      <c r="L40" s="175"/>
      <c r="M40" s="175"/>
    </row>
    <row r="41" spans="1:18" ht="15.75" x14ac:dyDescent="0.25">
      <c r="A41" s="240"/>
      <c r="H41" s="175"/>
      <c r="J41" s="175"/>
      <c r="K41" s="175"/>
      <c r="L41" s="175"/>
      <c r="M41" s="175"/>
    </row>
    <row r="42" spans="1:18" ht="15.75" x14ac:dyDescent="0.25">
      <c r="A42" s="218" t="s">
        <v>115</v>
      </c>
      <c r="B42" s="182" t="s">
        <v>94</v>
      </c>
      <c r="C42" s="182">
        <v>0</v>
      </c>
      <c r="D42" s="182">
        <v>1</v>
      </c>
      <c r="E42" s="182">
        <v>2</v>
      </c>
      <c r="F42" s="182">
        <v>3</v>
      </c>
      <c r="G42" s="182">
        <v>4</v>
      </c>
      <c r="H42" s="182">
        <v>5</v>
      </c>
      <c r="I42" s="182">
        <v>6</v>
      </c>
      <c r="J42" s="182">
        <v>7</v>
      </c>
      <c r="K42" s="182">
        <v>8</v>
      </c>
      <c r="L42" s="182">
        <v>9</v>
      </c>
      <c r="M42" s="182">
        <v>10</v>
      </c>
      <c r="N42" s="182">
        <v>11</v>
      </c>
      <c r="O42" s="182">
        <v>12</v>
      </c>
      <c r="P42" s="182">
        <v>13</v>
      </c>
      <c r="Q42" s="182">
        <v>14</v>
      </c>
    </row>
    <row r="43" spans="1:18" ht="15.75" x14ac:dyDescent="0.25">
      <c r="A43" s="227" t="s">
        <v>188</v>
      </c>
      <c r="B43" s="98">
        <f>SUM(D43:G43)</f>
        <v>0</v>
      </c>
      <c r="C43" s="491"/>
      <c r="D43" s="106">
        <f>Investitie!F72</f>
        <v>0</v>
      </c>
      <c r="E43" s="106">
        <f>Investitie!G72</f>
        <v>0</v>
      </c>
      <c r="F43" s="106">
        <f>Investitie!H72</f>
        <v>0</v>
      </c>
      <c r="G43" s="106">
        <f>Investitie!I72</f>
        <v>0</v>
      </c>
      <c r="H43" s="175"/>
      <c r="J43" s="175"/>
      <c r="K43" s="175"/>
      <c r="L43" s="175"/>
      <c r="M43" s="175"/>
    </row>
    <row r="44" spans="1:18" ht="25.5" x14ac:dyDescent="0.25">
      <c r="A44" s="220" t="str">
        <f>Investitie!B83</f>
        <v>ASISTENŢĂ FINANCIARĂ NERAMBURSABILĂ SOLICITATĂ</v>
      </c>
      <c r="B44" s="98" t="e">
        <f>SUM(D44:G44)</f>
        <v>#DIV/0!</v>
      </c>
      <c r="C44" s="492"/>
      <c r="D44" s="106" t="e">
        <f>Investitie!F83</f>
        <v>#DIV/0!</v>
      </c>
      <c r="E44" s="106" t="e">
        <f>Investitie!G83</f>
        <v>#DIV/0!</v>
      </c>
      <c r="F44" s="106" t="e">
        <f>Investitie!H83</f>
        <v>#DIV/0!</v>
      </c>
      <c r="G44" s="106" t="e">
        <f>Investitie!I83</f>
        <v>#DIV/0!</v>
      </c>
      <c r="H44" s="175"/>
      <c r="J44" s="175"/>
      <c r="K44" s="175"/>
      <c r="L44" s="175"/>
      <c r="M44" s="175"/>
    </row>
    <row r="45" spans="1:18" ht="15.75" x14ac:dyDescent="0.25">
      <c r="A45" s="220" t="str">
        <f>Investitie!B84</f>
        <v>CONTRIBUTIE PROPRIE, din care:</v>
      </c>
      <c r="B45" s="98" t="e">
        <f>SUM(D45:G45)</f>
        <v>#DIV/0!</v>
      </c>
      <c r="C45" s="492"/>
      <c r="D45" s="106" t="e">
        <f>Investitie!F84</f>
        <v>#DIV/0!</v>
      </c>
      <c r="E45" s="106" t="e">
        <f>Investitie!G84</f>
        <v>#DIV/0!</v>
      </c>
      <c r="F45" s="106" t="e">
        <f>Investitie!H84</f>
        <v>#DIV/0!</v>
      </c>
      <c r="G45" s="106" t="e">
        <f>Investitie!I84</f>
        <v>#DIV/0!</v>
      </c>
      <c r="H45" s="175"/>
      <c r="J45" s="175"/>
      <c r="K45" s="175"/>
      <c r="L45" s="175"/>
      <c r="M45" s="175"/>
    </row>
    <row r="46" spans="1:18" x14ac:dyDescent="0.25">
      <c r="A46" s="220" t="str">
        <f>Investitie!B85</f>
        <v>Surse proprii</v>
      </c>
      <c r="B46" s="98" t="e">
        <f>SUM(D46:G46)</f>
        <v>#DIV/0!</v>
      </c>
      <c r="C46" s="492"/>
      <c r="D46" s="106" t="e">
        <f>Investitie!F85</f>
        <v>#DIV/0!</v>
      </c>
      <c r="E46" s="106" t="e">
        <f>Investitie!G85</f>
        <v>#DIV/0!</v>
      </c>
      <c r="F46" s="106" t="e">
        <f>Investitie!H85</f>
        <v>#DIV/0!</v>
      </c>
      <c r="G46" s="106" t="e">
        <f>Investitie!I85</f>
        <v>#DIV/0!</v>
      </c>
    </row>
    <row r="47" spans="1:18" ht="25.9" customHeight="1" x14ac:dyDescent="0.25">
      <c r="A47" s="220" t="str">
        <f>Investitie!B86</f>
        <v>Contributie publica (veniturile nete actualizate, pentru proiecte generatoare de venit)</v>
      </c>
      <c r="B47" s="98">
        <f>SUM(D47:G47)</f>
        <v>0</v>
      </c>
      <c r="C47" s="492"/>
      <c r="D47" s="106">
        <f>Investitie!F86</f>
        <v>0</v>
      </c>
      <c r="E47" s="106">
        <f>Investitie!G86</f>
        <v>0</v>
      </c>
      <c r="F47" s="106">
        <f>Investitie!H86</f>
        <v>0</v>
      </c>
      <c r="G47" s="106">
        <f>Investitie!I86</f>
        <v>0</v>
      </c>
    </row>
    <row r="48" spans="1:18" hidden="1" x14ac:dyDescent="0.25">
      <c r="A48" s="220"/>
      <c r="B48" s="98"/>
      <c r="C48" s="492"/>
      <c r="D48" s="106"/>
      <c r="E48" s="106"/>
      <c r="F48" s="106"/>
      <c r="G48" s="106"/>
    </row>
    <row r="49" spans="1:17" x14ac:dyDescent="0.25">
      <c r="A49" s="220" t="str">
        <f>Investitie!B87</f>
        <v>Imprumuturi bancare (surse imprumutate)</v>
      </c>
      <c r="B49" s="98">
        <f>SUM(D49:G49)</f>
        <v>0</v>
      </c>
      <c r="C49" s="492"/>
      <c r="D49" s="106">
        <f>Investitie!F87</f>
        <v>0</v>
      </c>
      <c r="E49" s="106">
        <f>Investitie!G87</f>
        <v>0</v>
      </c>
      <c r="F49" s="106">
        <f>Investitie!H87</f>
        <v>0</v>
      </c>
      <c r="G49" s="106">
        <f>Investitie!I87</f>
        <v>0</v>
      </c>
    </row>
    <row r="50" spans="1:17" x14ac:dyDescent="0.25">
      <c r="C50" s="492"/>
    </row>
    <row r="51" spans="1:17" x14ac:dyDescent="0.25">
      <c r="A51" s="220" t="str">
        <f>Investitie!B95</f>
        <v>Rambursare imprumut (incl.dobanzi)</v>
      </c>
      <c r="B51" s="98">
        <f>SUM(D51:G51)</f>
        <v>0</v>
      </c>
      <c r="C51" s="486"/>
      <c r="D51" s="140">
        <f>Investitie!F95</f>
        <v>0</v>
      </c>
      <c r="E51" s="140">
        <f>Investitie!G95</f>
        <v>0</v>
      </c>
      <c r="F51" s="140">
        <f>Investitie!H95</f>
        <v>0</v>
      </c>
      <c r="G51" s="140">
        <f>Investitie!I95</f>
        <v>0</v>
      </c>
      <c r="H51" s="140">
        <f>Investitie!J95</f>
        <v>0</v>
      </c>
      <c r="I51" s="140">
        <f>Investitie!K95</f>
        <v>0</v>
      </c>
      <c r="J51" s="140">
        <f>Investitie!L95</f>
        <v>0</v>
      </c>
      <c r="K51" s="140">
        <f>Investitie!M95</f>
        <v>0</v>
      </c>
      <c r="L51" s="140">
        <f>Investitie!N95</f>
        <v>0</v>
      </c>
      <c r="M51" s="140">
        <f>Investitie!O95</f>
        <v>0</v>
      </c>
      <c r="N51" s="140">
        <f>Investitie!P95</f>
        <v>0</v>
      </c>
      <c r="O51" s="140">
        <f>Investitie!Q95</f>
        <v>0</v>
      </c>
      <c r="P51" s="140">
        <f>Investitie!R95</f>
        <v>0</v>
      </c>
      <c r="Q51" s="140">
        <f>Investitie!S95</f>
        <v>0</v>
      </c>
    </row>
    <row r="53" spans="1:17" x14ac:dyDescent="0.25">
      <c r="B53" s="74"/>
      <c r="C53" s="74"/>
      <c r="D53" s="74"/>
      <c r="E53" s="74"/>
      <c r="F53" s="74"/>
      <c r="G53" s="74"/>
      <c r="H53" s="74"/>
      <c r="J53" s="74"/>
      <c r="K53" s="74"/>
      <c r="L53" s="74"/>
      <c r="M53" s="74"/>
      <c r="N53" s="74"/>
      <c r="O53" s="74"/>
      <c r="P53" s="74"/>
      <c r="Q53" s="74"/>
    </row>
  </sheetData>
  <mergeCells count="6">
    <mergeCell ref="C43:C51"/>
    <mergeCell ref="A1:D1"/>
    <mergeCell ref="A2:H2"/>
    <mergeCell ref="A4:M4"/>
    <mergeCell ref="D5:Q5"/>
    <mergeCell ref="C7:C3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00B0F0"/>
  </sheetPr>
  <dimension ref="A1:AO79"/>
  <sheetViews>
    <sheetView topLeftCell="A31" workbookViewId="0">
      <selection activeCell="G47" sqref="G47"/>
    </sheetView>
  </sheetViews>
  <sheetFormatPr defaultColWidth="8.85546875" defaultRowHeight="15" x14ac:dyDescent="0.25"/>
  <cols>
    <col min="1" max="1" width="33.7109375" style="242" customWidth="1"/>
    <col min="2" max="2" width="20.85546875" bestFit="1" customWidth="1"/>
    <col min="3" max="4" width="16.5703125" style="243" customWidth="1"/>
    <col min="5" max="5" width="31" customWidth="1"/>
    <col min="6" max="17" width="16.5703125" customWidth="1"/>
  </cols>
  <sheetData>
    <row r="1" spans="1:17" ht="33" customHeight="1" x14ac:dyDescent="0.3">
      <c r="A1" s="496" t="s">
        <v>394</v>
      </c>
      <c r="B1" s="496"/>
      <c r="C1" s="496"/>
      <c r="D1" s="496"/>
      <c r="E1" s="496"/>
      <c r="F1" s="496"/>
      <c r="G1" s="241"/>
      <c r="H1" s="241"/>
      <c r="I1" s="241"/>
      <c r="J1" s="241"/>
      <c r="K1" s="241"/>
      <c r="L1" s="241"/>
    </row>
    <row r="2" spans="1:17" ht="19.5" customHeight="1" x14ac:dyDescent="0.25">
      <c r="A2" s="507" t="s">
        <v>200</v>
      </c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</row>
    <row r="4" spans="1:17" x14ac:dyDescent="0.25">
      <c r="A4" s="244" t="s">
        <v>201</v>
      </c>
      <c r="B4" s="245">
        <v>0.04</v>
      </c>
    </row>
    <row r="5" spans="1:17" s="248" customFormat="1" ht="13.5" x14ac:dyDescent="0.25">
      <c r="A5" s="240" t="s">
        <v>202</v>
      </c>
      <c r="B5" s="246" t="s">
        <v>29</v>
      </c>
      <c r="C5" s="247"/>
      <c r="D5" s="247">
        <v>1</v>
      </c>
      <c r="E5" s="247">
        <v>2</v>
      </c>
      <c r="F5" s="247">
        <v>3</v>
      </c>
      <c r="G5" s="247">
        <v>4</v>
      </c>
      <c r="H5" s="247">
        <v>5</v>
      </c>
      <c r="I5" s="247">
        <v>6</v>
      </c>
      <c r="J5" s="247">
        <v>7</v>
      </c>
      <c r="K5" s="247">
        <v>8</v>
      </c>
      <c r="L5" s="247">
        <v>9</v>
      </c>
      <c r="M5" s="247">
        <v>10</v>
      </c>
      <c r="N5" s="247">
        <v>11</v>
      </c>
      <c r="O5" s="247">
        <v>12</v>
      </c>
      <c r="P5" s="247">
        <v>13</v>
      </c>
      <c r="Q5" s="247">
        <v>14</v>
      </c>
    </row>
    <row r="6" spans="1:17" s="100" customFormat="1" x14ac:dyDescent="0.2">
      <c r="A6" s="249" t="s">
        <v>203</v>
      </c>
      <c r="B6" s="73">
        <f t="shared" ref="B6:B13" si="0">SUM(D6:Q6)</f>
        <v>0</v>
      </c>
      <c r="C6" s="130"/>
      <c r="D6" s="130">
        <f>'Proiectii financiare marginale'!D19-SUM('Proiectii financiare marginale'!D14:D15)</f>
        <v>0</v>
      </c>
      <c r="E6" s="130">
        <f>'Proiectii financiare marginale'!E19-SUM('Proiectii financiare marginale'!E14:E15)</f>
        <v>0</v>
      </c>
      <c r="F6" s="130">
        <f>'Proiectii financiare marginale'!F19-SUM('Proiectii financiare marginale'!F14:F15)</f>
        <v>0</v>
      </c>
      <c r="G6" s="130">
        <f>'Proiectii financiare marginale'!G19-SUM('Proiectii financiare marginale'!G14:G15)</f>
        <v>0</v>
      </c>
      <c r="H6" s="130">
        <f>'Proiectii financiare marginale'!H19-SUM('Proiectii financiare marginale'!H14:H15)</f>
        <v>0</v>
      </c>
      <c r="I6" s="130">
        <f>'Proiectii financiare marginale'!I19-SUM('Proiectii financiare marginale'!I14:I15)</f>
        <v>0</v>
      </c>
      <c r="J6" s="130">
        <f>'Proiectii financiare marginale'!J19-SUM('Proiectii financiare marginale'!J14:J15)</f>
        <v>0</v>
      </c>
      <c r="K6" s="130">
        <f>'Proiectii financiare marginale'!K19-SUM('Proiectii financiare marginale'!K14:K15)</f>
        <v>0</v>
      </c>
      <c r="L6" s="130">
        <f>'Proiectii financiare marginale'!L19-SUM('Proiectii financiare marginale'!L14:L15)</f>
        <v>0</v>
      </c>
      <c r="M6" s="130">
        <f>'Proiectii financiare marginale'!M19-SUM('Proiectii financiare marginale'!M14:M15)</f>
        <v>0</v>
      </c>
      <c r="N6" s="130">
        <f>'Proiectii financiare marginale'!N19-SUM('Proiectii financiare marginale'!N14:N15)</f>
        <v>0</v>
      </c>
      <c r="O6" s="130">
        <f>'Proiectii financiare marginale'!O19-SUM('Proiectii financiare marginale'!O14:O15)</f>
        <v>0</v>
      </c>
      <c r="P6" s="130">
        <f>'Proiectii financiare marginale'!P19-SUM('Proiectii financiare marginale'!P14:P15)</f>
        <v>0</v>
      </c>
      <c r="Q6" s="130">
        <f>'Proiectii financiare marginale'!Q19-SUM('Proiectii financiare marginale'!Q14:Q15)</f>
        <v>0</v>
      </c>
    </row>
    <row r="7" spans="1:17" s="100" customFormat="1" x14ac:dyDescent="0.2">
      <c r="A7" s="250" t="s">
        <v>204</v>
      </c>
      <c r="B7" s="73">
        <f t="shared" si="0"/>
        <v>0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>
        <f>O77</f>
        <v>0</v>
      </c>
    </row>
    <row r="8" spans="1:17" s="94" customFormat="1" x14ac:dyDescent="0.2">
      <c r="A8" s="252" t="s">
        <v>205</v>
      </c>
      <c r="B8" s="253">
        <f t="shared" si="0"/>
        <v>0</v>
      </c>
      <c r="C8" s="254"/>
      <c r="D8" s="254">
        <f>D6+D7</f>
        <v>0</v>
      </c>
      <c r="E8" s="254">
        <f t="shared" ref="E8:Q8" si="1">E6+E7</f>
        <v>0</v>
      </c>
      <c r="F8" s="254">
        <f t="shared" si="1"/>
        <v>0</v>
      </c>
      <c r="G8" s="254">
        <f t="shared" si="1"/>
        <v>0</v>
      </c>
      <c r="H8" s="254">
        <f t="shared" si="1"/>
        <v>0</v>
      </c>
      <c r="I8" s="254">
        <f t="shared" si="1"/>
        <v>0</v>
      </c>
      <c r="J8" s="254">
        <f t="shared" si="1"/>
        <v>0</v>
      </c>
      <c r="K8" s="254">
        <f t="shared" si="1"/>
        <v>0</v>
      </c>
      <c r="L8" s="254">
        <f t="shared" si="1"/>
        <v>0</v>
      </c>
      <c r="M8" s="254">
        <f t="shared" si="1"/>
        <v>0</v>
      </c>
      <c r="N8" s="254">
        <f t="shared" si="1"/>
        <v>0</v>
      </c>
      <c r="O8" s="254">
        <f t="shared" si="1"/>
        <v>0</v>
      </c>
      <c r="P8" s="254">
        <f t="shared" si="1"/>
        <v>0</v>
      </c>
      <c r="Q8" s="254">
        <f t="shared" si="1"/>
        <v>0</v>
      </c>
    </row>
    <row r="9" spans="1:17" s="100" customFormat="1" x14ac:dyDescent="0.2">
      <c r="A9" s="249" t="s">
        <v>206</v>
      </c>
      <c r="B9" s="73">
        <f t="shared" si="0"/>
        <v>0</v>
      </c>
      <c r="C9" s="73"/>
      <c r="D9" s="73">
        <f>'Proiectii financiare marginale'!D37</f>
        <v>0</v>
      </c>
      <c r="E9" s="73">
        <f>'Proiectii financiare marginale'!E37</f>
        <v>0</v>
      </c>
      <c r="F9" s="73">
        <f>'Proiectii financiare marginale'!F37</f>
        <v>0</v>
      </c>
      <c r="G9" s="73">
        <f>'Proiectii financiare marginale'!G37</f>
        <v>0</v>
      </c>
      <c r="H9" s="73">
        <f>'Proiectii financiare marginale'!H37</f>
        <v>0</v>
      </c>
      <c r="I9" s="73">
        <f>'Proiectii financiare marginale'!I37</f>
        <v>0</v>
      </c>
      <c r="J9" s="73">
        <f>'Proiectii financiare marginale'!J37</f>
        <v>0</v>
      </c>
      <c r="K9" s="73">
        <f>'Proiectii financiare marginale'!K37</f>
        <v>0</v>
      </c>
      <c r="L9" s="73">
        <f>'Proiectii financiare marginale'!L37</f>
        <v>0</v>
      </c>
      <c r="M9" s="73">
        <f>'Proiectii financiare marginale'!M37</f>
        <v>0</v>
      </c>
      <c r="N9" s="73">
        <f>'Proiectii financiare marginale'!N37</f>
        <v>0</v>
      </c>
      <c r="O9" s="73">
        <f>'Proiectii financiare marginale'!O37</f>
        <v>0</v>
      </c>
      <c r="P9" s="73">
        <f>'Proiectii financiare marginale'!P37</f>
        <v>0</v>
      </c>
      <c r="Q9" s="73">
        <f>'Proiectii financiare marginale'!Q37</f>
        <v>0</v>
      </c>
    </row>
    <row r="10" spans="1:17" s="100" customFormat="1" x14ac:dyDescent="0.2">
      <c r="A10" s="250" t="s">
        <v>207</v>
      </c>
      <c r="B10" s="73">
        <f t="shared" si="0"/>
        <v>0</v>
      </c>
      <c r="C10" s="73"/>
      <c r="D10" s="73">
        <f>Investitie!F72</f>
        <v>0</v>
      </c>
      <c r="E10" s="73">
        <f>Investitie!G72</f>
        <v>0</v>
      </c>
      <c r="F10" s="73">
        <f>Investitie!H72</f>
        <v>0</v>
      </c>
      <c r="G10" s="73">
        <f>Investitie!I72</f>
        <v>0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</row>
    <row r="11" spans="1:17" s="94" customFormat="1" x14ac:dyDescent="0.2">
      <c r="A11" s="252" t="s">
        <v>208</v>
      </c>
      <c r="B11" s="253">
        <f t="shared" si="0"/>
        <v>0</v>
      </c>
      <c r="C11" s="253"/>
      <c r="D11" s="253">
        <f>SUM(D9:D10)</f>
        <v>0</v>
      </c>
      <c r="E11" s="253">
        <f t="shared" ref="E11:M11" si="2">SUM(E9:E10)</f>
        <v>0</v>
      </c>
      <c r="F11" s="253">
        <f t="shared" si="2"/>
        <v>0</v>
      </c>
      <c r="G11" s="253">
        <f t="shared" si="2"/>
        <v>0</v>
      </c>
      <c r="H11" s="253">
        <f t="shared" si="2"/>
        <v>0</v>
      </c>
      <c r="I11" s="253">
        <f t="shared" si="2"/>
        <v>0</v>
      </c>
      <c r="J11" s="253">
        <f t="shared" si="2"/>
        <v>0</v>
      </c>
      <c r="K11" s="253">
        <f t="shared" si="2"/>
        <v>0</v>
      </c>
      <c r="L11" s="253">
        <f t="shared" si="2"/>
        <v>0</v>
      </c>
      <c r="M11" s="253">
        <f t="shared" si="2"/>
        <v>0</v>
      </c>
      <c r="N11" s="253">
        <f>SUM(N9:N10)</f>
        <v>0</v>
      </c>
      <c r="O11" s="253">
        <f t="shared" ref="O11:Q11" si="3">SUM(O9:O10)</f>
        <v>0</v>
      </c>
      <c r="P11" s="253">
        <f t="shared" si="3"/>
        <v>0</v>
      </c>
      <c r="Q11" s="253">
        <f t="shared" si="3"/>
        <v>0</v>
      </c>
    </row>
    <row r="12" spans="1:17" s="94" customFormat="1" x14ac:dyDescent="0.2">
      <c r="A12" s="255" t="s">
        <v>209</v>
      </c>
      <c r="B12" s="105">
        <f t="shared" si="0"/>
        <v>0</v>
      </c>
      <c r="C12" s="105"/>
      <c r="D12" s="105">
        <f>D8-D11</f>
        <v>0</v>
      </c>
      <c r="E12" s="105">
        <f t="shared" ref="E12:Q12" si="4">E8-E11</f>
        <v>0</v>
      </c>
      <c r="F12" s="105">
        <f t="shared" si="4"/>
        <v>0</v>
      </c>
      <c r="G12" s="105">
        <f t="shared" si="4"/>
        <v>0</v>
      </c>
      <c r="H12" s="105">
        <f t="shared" si="4"/>
        <v>0</v>
      </c>
      <c r="I12" s="105">
        <f t="shared" si="4"/>
        <v>0</v>
      </c>
      <c r="J12" s="105">
        <f t="shared" si="4"/>
        <v>0</v>
      </c>
      <c r="K12" s="105">
        <f t="shared" si="4"/>
        <v>0</v>
      </c>
      <c r="L12" s="105">
        <f t="shared" si="4"/>
        <v>0</v>
      </c>
      <c r="M12" s="105">
        <f t="shared" si="4"/>
        <v>0</v>
      </c>
      <c r="N12" s="105">
        <f t="shared" si="4"/>
        <v>0</v>
      </c>
      <c r="O12" s="105">
        <f t="shared" si="4"/>
        <v>0</v>
      </c>
      <c r="P12" s="105">
        <f t="shared" si="4"/>
        <v>0</v>
      </c>
      <c r="Q12" s="105">
        <f t="shared" si="4"/>
        <v>0</v>
      </c>
    </row>
    <row r="13" spans="1:17" s="367" customFormat="1" x14ac:dyDescent="0.2">
      <c r="A13" s="255" t="s">
        <v>210</v>
      </c>
      <c r="B13" s="105">
        <f t="shared" si="0"/>
        <v>0</v>
      </c>
      <c r="C13" s="105"/>
      <c r="D13" s="105">
        <f>D12*POWER(1+$B$4,-D5)</f>
        <v>0</v>
      </c>
      <c r="E13" s="105">
        <f t="shared" ref="E13:Q13" si="5">E12*POWER(1+$B$4,-E5)</f>
        <v>0</v>
      </c>
      <c r="F13" s="105">
        <f t="shared" si="5"/>
        <v>0</v>
      </c>
      <c r="G13" s="105">
        <f t="shared" si="5"/>
        <v>0</v>
      </c>
      <c r="H13" s="105">
        <f t="shared" si="5"/>
        <v>0</v>
      </c>
      <c r="I13" s="105">
        <f t="shared" si="5"/>
        <v>0</v>
      </c>
      <c r="J13" s="105">
        <f t="shared" si="5"/>
        <v>0</v>
      </c>
      <c r="K13" s="105">
        <f t="shared" si="5"/>
        <v>0</v>
      </c>
      <c r="L13" s="105">
        <f t="shared" si="5"/>
        <v>0</v>
      </c>
      <c r="M13" s="105">
        <f t="shared" si="5"/>
        <v>0</v>
      </c>
      <c r="N13" s="105">
        <f t="shared" si="5"/>
        <v>0</v>
      </c>
      <c r="O13" s="105">
        <f t="shared" si="5"/>
        <v>0</v>
      </c>
      <c r="P13" s="105">
        <f t="shared" si="5"/>
        <v>0</v>
      </c>
      <c r="Q13" s="105">
        <f t="shared" si="5"/>
        <v>0</v>
      </c>
    </row>
    <row r="14" spans="1:17" s="94" customFormat="1" x14ac:dyDescent="0.2">
      <c r="A14" s="255" t="s">
        <v>211</v>
      </c>
      <c r="B14" s="105">
        <f>SUM(D14:Q14)</f>
        <v>0</v>
      </c>
      <c r="C14" s="253"/>
      <c r="D14" s="284">
        <f>(1/(1+$B$4)^D5)*D10</f>
        <v>0</v>
      </c>
      <c r="E14" s="284">
        <f>(1/(1+$B$4)^E5)*E10</f>
        <v>0</v>
      </c>
      <c r="F14" s="284">
        <f>(1/(1+$B$4)^F5)*F10</f>
        <v>0</v>
      </c>
      <c r="G14" s="284">
        <f>(1/(1+$B$4)^G5)*G10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17" s="237" customFormat="1" ht="15.75" x14ac:dyDescent="0.25">
      <c r="A15" s="296"/>
      <c r="B15" s="297"/>
      <c r="C15" s="124"/>
      <c r="D15" s="124"/>
      <c r="E15" s="256"/>
    </row>
    <row r="16" spans="1:17" s="237" customFormat="1" ht="46.9" customHeight="1" x14ac:dyDescent="0.25">
      <c r="A16" s="508" t="s">
        <v>212</v>
      </c>
      <c r="B16" s="508"/>
      <c r="C16" s="508"/>
      <c r="D16" s="508"/>
      <c r="E16" s="257"/>
    </row>
    <row r="17" spans="1:13" s="100" customFormat="1" ht="39.6" customHeight="1" x14ac:dyDescent="0.2">
      <c r="A17" s="508" t="s">
        <v>213</v>
      </c>
      <c r="B17" s="508"/>
      <c r="C17" s="508"/>
      <c r="D17" s="508"/>
      <c r="E17" s="258"/>
    </row>
    <row r="19" spans="1:13" ht="48" x14ac:dyDescent="0.25">
      <c r="A19" s="408" t="s">
        <v>302</v>
      </c>
      <c r="B19" s="411">
        <v>0</v>
      </c>
      <c r="C19" s="256"/>
      <c r="D19" s="410" t="s">
        <v>420</v>
      </c>
      <c r="E19" s="411">
        <v>0</v>
      </c>
      <c r="F19" s="256"/>
      <c r="G19" s="237"/>
      <c r="H19" s="237"/>
      <c r="I19" s="237"/>
      <c r="J19" s="124"/>
      <c r="K19" s="124"/>
    </row>
    <row r="20" spans="1:13" ht="36" x14ac:dyDescent="0.25">
      <c r="A20" s="409" t="s">
        <v>304</v>
      </c>
      <c r="B20" s="339">
        <f>'Buget cerere'!I69</f>
        <v>0</v>
      </c>
      <c r="C20" s="124"/>
      <c r="D20" s="410" t="s">
        <v>317</v>
      </c>
      <c r="E20" s="339">
        <f>'Deviz general'!E14+'Deviz general'!E17+'Deviz general'!E51-'Deviz general'!E49-'Deviz general'!E50+'Deviz general'!E64-'Deviz general'!E56</f>
        <v>0</v>
      </c>
      <c r="F20" s="124"/>
      <c r="G20" s="100"/>
      <c r="H20" s="100"/>
      <c r="I20" s="100"/>
      <c r="J20" s="124"/>
      <c r="K20" s="124"/>
    </row>
    <row r="21" spans="1:13" ht="50.65" customHeight="1" x14ac:dyDescent="0.25">
      <c r="A21" s="408" t="s">
        <v>306</v>
      </c>
      <c r="B21" s="339">
        <f>'Buget cerere'!I50</f>
        <v>0</v>
      </c>
      <c r="C21" s="124"/>
      <c r="D21" s="410" t="s">
        <v>422</v>
      </c>
      <c r="E21" s="339" t="e">
        <f>E20/E19</f>
        <v>#DIV/0!</v>
      </c>
      <c r="F21" s="124"/>
      <c r="G21" s="345"/>
      <c r="H21" s="100"/>
      <c r="I21" s="100"/>
      <c r="J21" s="124"/>
      <c r="K21" s="124"/>
    </row>
    <row r="22" spans="1:13" ht="15.75" x14ac:dyDescent="0.25">
      <c r="A22" s="409" t="s">
        <v>308</v>
      </c>
      <c r="B22" s="339">
        <f>'Buget cerere'!I67</f>
        <v>0</v>
      </c>
      <c r="C22" s="124"/>
      <c r="D22" s="298"/>
      <c r="E22" s="124"/>
      <c r="F22" s="124"/>
      <c r="G22" s="100"/>
      <c r="H22" s="100"/>
      <c r="I22" s="100"/>
      <c r="J22" s="124"/>
      <c r="K22" s="124"/>
    </row>
    <row r="23" spans="1:13" ht="15.75" x14ac:dyDescent="0.25">
      <c r="A23" s="409" t="s">
        <v>305</v>
      </c>
      <c r="B23" s="339" t="e">
        <f>B20/B19</f>
        <v>#DIV/0!</v>
      </c>
      <c r="C23"/>
      <c r="D23" s="298"/>
      <c r="E23" s="124"/>
      <c r="F23" s="124"/>
    </row>
    <row r="24" spans="1:13" ht="29.45" customHeight="1" x14ac:dyDescent="0.25">
      <c r="A24" s="408" t="s">
        <v>307</v>
      </c>
      <c r="B24" s="366" t="e">
        <f>B21/B19</f>
        <v>#DIV/0!</v>
      </c>
      <c r="D24" s="298"/>
      <c r="E24" s="302"/>
    </row>
    <row r="25" spans="1:13" ht="28.9" customHeight="1" x14ac:dyDescent="0.25">
      <c r="A25" s="408" t="s">
        <v>309</v>
      </c>
      <c r="B25" s="365" t="e">
        <f>B22/B19</f>
        <v>#DIV/0!</v>
      </c>
      <c r="C25" s="300"/>
      <c r="D25" s="301"/>
      <c r="E25" s="301"/>
    </row>
    <row r="27" spans="1:13" ht="11.25" customHeight="1" x14ac:dyDescent="0.25"/>
    <row r="28" spans="1:13" s="260" customFormat="1" ht="7.5" customHeight="1" x14ac:dyDescent="0.2">
      <c r="A28" s="509" t="s">
        <v>214</v>
      </c>
      <c r="B28" s="510"/>
      <c r="C28" s="510"/>
      <c r="D28" s="510"/>
      <c r="E28" s="510"/>
      <c r="F28" s="510"/>
      <c r="G28" s="510"/>
      <c r="H28" s="510"/>
      <c r="I28" s="510"/>
      <c r="J28" s="510"/>
      <c r="K28" s="511"/>
      <c r="L28" s="259"/>
      <c r="M28" s="259"/>
    </row>
    <row r="29" spans="1:13" s="260" customFormat="1" ht="1.5" customHeight="1" x14ac:dyDescent="0.2">
      <c r="A29" s="512"/>
      <c r="B29" s="513"/>
      <c r="C29" s="513"/>
      <c r="D29" s="513"/>
      <c r="E29" s="513"/>
      <c r="F29" s="513"/>
      <c r="G29" s="513"/>
      <c r="H29" s="513"/>
      <c r="I29" s="513"/>
      <c r="J29" s="513"/>
      <c r="K29" s="514"/>
      <c r="L29" s="259"/>
      <c r="M29" s="259"/>
    </row>
    <row r="30" spans="1:13" s="260" customFormat="1" ht="12" x14ac:dyDescent="0.2">
      <c r="A30" s="512"/>
      <c r="B30" s="513"/>
      <c r="C30" s="513"/>
      <c r="D30" s="513"/>
      <c r="E30" s="513"/>
      <c r="F30" s="513"/>
      <c r="G30" s="513"/>
      <c r="H30" s="513"/>
      <c r="I30" s="513"/>
      <c r="J30" s="513"/>
      <c r="K30" s="514"/>
      <c r="L30" s="259"/>
      <c r="M30" s="259"/>
    </row>
    <row r="31" spans="1:13" s="260" customFormat="1" ht="12" x14ac:dyDescent="0.2">
      <c r="A31" s="512"/>
      <c r="B31" s="513"/>
      <c r="C31" s="513"/>
      <c r="D31" s="513"/>
      <c r="E31" s="513"/>
      <c r="F31" s="513"/>
      <c r="G31" s="513"/>
      <c r="H31" s="513"/>
      <c r="I31" s="513"/>
      <c r="J31" s="513"/>
      <c r="K31" s="514"/>
      <c r="L31" s="259"/>
      <c r="M31" s="259"/>
    </row>
    <row r="32" spans="1:13" s="260" customFormat="1" ht="10.5" customHeight="1" x14ac:dyDescent="0.2">
      <c r="A32" s="512"/>
      <c r="B32" s="513"/>
      <c r="C32" s="513"/>
      <c r="D32" s="513"/>
      <c r="E32" s="513"/>
      <c r="F32" s="513"/>
      <c r="G32" s="513"/>
      <c r="H32" s="513"/>
      <c r="I32" s="513"/>
      <c r="J32" s="513"/>
      <c r="K32" s="514"/>
      <c r="L32" s="259"/>
      <c r="M32" s="259"/>
    </row>
    <row r="33" spans="1:13" s="260" customFormat="1" ht="12" hidden="1" x14ac:dyDescent="0.2">
      <c r="A33" s="512"/>
      <c r="B33" s="513"/>
      <c r="C33" s="513"/>
      <c r="D33" s="513"/>
      <c r="E33" s="513"/>
      <c r="F33" s="513"/>
      <c r="G33" s="513"/>
      <c r="H33" s="513"/>
      <c r="I33" s="513"/>
      <c r="J33" s="513"/>
      <c r="K33" s="514"/>
      <c r="L33" s="259"/>
      <c r="M33" s="259"/>
    </row>
    <row r="34" spans="1:13" s="260" customFormat="1" ht="9" customHeight="1" x14ac:dyDescent="0.2">
      <c r="A34" s="515"/>
      <c r="B34" s="516"/>
      <c r="C34" s="516"/>
      <c r="D34" s="516"/>
      <c r="E34" s="516"/>
      <c r="F34" s="516"/>
      <c r="G34" s="516"/>
      <c r="H34" s="516"/>
      <c r="I34" s="516"/>
      <c r="J34" s="516"/>
      <c r="K34" s="517"/>
      <c r="L34" s="259"/>
      <c r="M34" s="259"/>
    </row>
    <row r="35" spans="1:13" s="260" customFormat="1" ht="12" x14ac:dyDescent="0.2">
      <c r="A35" s="262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59"/>
      <c r="M35" s="259"/>
    </row>
    <row r="36" spans="1:13" s="260" customFormat="1" ht="12" x14ac:dyDescent="0.2">
      <c r="A36" s="26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59"/>
      <c r="M36" s="259"/>
    </row>
    <row r="37" spans="1:13" s="260" customFormat="1" ht="12" x14ac:dyDescent="0.2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59"/>
      <c r="M37" s="259"/>
    </row>
    <row r="38" spans="1:13" s="260" customFormat="1" ht="12" x14ac:dyDescent="0.2">
      <c r="A38" s="264" t="s">
        <v>215</v>
      </c>
      <c r="B38" s="264" t="s">
        <v>216</v>
      </c>
      <c r="C38" s="264" t="s">
        <v>217</v>
      </c>
      <c r="D38" s="264" t="s">
        <v>218</v>
      </c>
      <c r="E38" s="264" t="s">
        <v>219</v>
      </c>
      <c r="F38" s="262"/>
      <c r="G38" s="262"/>
      <c r="H38" s="262"/>
      <c r="I38" s="262"/>
      <c r="J38" s="262"/>
      <c r="K38" s="262"/>
      <c r="L38" s="259"/>
      <c r="M38" s="259"/>
    </row>
    <row r="39" spans="1:13" s="260" customFormat="1" ht="12" x14ac:dyDescent="0.2">
      <c r="A39" s="265" t="s">
        <v>220</v>
      </c>
      <c r="B39" s="266">
        <v>0</v>
      </c>
      <c r="C39" s="267" t="e">
        <f>B39/$B$70</f>
        <v>#DIV/0!</v>
      </c>
      <c r="D39" s="265">
        <v>0</v>
      </c>
      <c r="E39" s="268" t="e">
        <f>ROUND(C39*D39,0)</f>
        <v>#DIV/0!</v>
      </c>
      <c r="F39" s="262"/>
      <c r="G39" s="262"/>
      <c r="H39" s="262"/>
      <c r="I39" s="262"/>
      <c r="J39" s="262"/>
      <c r="K39" s="262"/>
      <c r="L39" s="259"/>
      <c r="M39" s="259"/>
    </row>
    <row r="40" spans="1:13" s="260" customFormat="1" ht="12" x14ac:dyDescent="0.2">
      <c r="A40" s="265" t="s">
        <v>221</v>
      </c>
      <c r="B40" s="266">
        <v>0</v>
      </c>
      <c r="C40" s="267" t="e">
        <f>B40/$B$70</f>
        <v>#DIV/0!</v>
      </c>
      <c r="D40" s="265">
        <v>0</v>
      </c>
      <c r="E40" s="268" t="e">
        <f>ROUND(C40*D40,0)</f>
        <v>#DIV/0!</v>
      </c>
      <c r="F40" s="262"/>
      <c r="G40" s="262"/>
      <c r="H40" s="262"/>
      <c r="I40" s="262"/>
      <c r="J40" s="262"/>
      <c r="K40" s="262"/>
      <c r="L40" s="259"/>
      <c r="M40" s="259"/>
    </row>
    <row r="41" spans="1:13" s="260" customFormat="1" ht="12" x14ac:dyDescent="0.2">
      <c r="A41" s="265" t="s">
        <v>222</v>
      </c>
      <c r="B41" s="266">
        <v>0</v>
      </c>
      <c r="C41" s="267" t="e">
        <f t="shared" ref="C41:C69" si="6">B41/$B$70</f>
        <v>#DIV/0!</v>
      </c>
      <c r="D41" s="265">
        <v>0</v>
      </c>
      <c r="E41" s="268" t="e">
        <f t="shared" ref="E41:E69" si="7">ROUND(C41*D41,0)</f>
        <v>#DIV/0!</v>
      </c>
      <c r="F41" s="262"/>
      <c r="G41" s="262"/>
      <c r="H41" s="262"/>
      <c r="I41" s="262"/>
      <c r="J41" s="262"/>
      <c r="K41" s="262"/>
      <c r="L41" s="259"/>
      <c r="M41" s="259"/>
    </row>
    <row r="42" spans="1:13" s="260" customFormat="1" ht="12" x14ac:dyDescent="0.2">
      <c r="A42" s="265" t="s">
        <v>223</v>
      </c>
      <c r="B42" s="266">
        <v>0</v>
      </c>
      <c r="C42" s="267" t="e">
        <f t="shared" si="6"/>
        <v>#DIV/0!</v>
      </c>
      <c r="D42" s="265">
        <v>0</v>
      </c>
      <c r="E42" s="268" t="e">
        <f t="shared" si="7"/>
        <v>#DIV/0!</v>
      </c>
      <c r="F42" s="262"/>
      <c r="G42" s="262"/>
      <c r="H42" s="262"/>
      <c r="I42" s="262"/>
      <c r="J42" s="262"/>
      <c r="K42" s="262"/>
      <c r="L42" s="259"/>
      <c r="M42" s="259"/>
    </row>
    <row r="43" spans="1:13" s="260" customFormat="1" ht="12" x14ac:dyDescent="0.2">
      <c r="A43" s="265" t="s">
        <v>224</v>
      </c>
      <c r="B43" s="266">
        <v>0</v>
      </c>
      <c r="C43" s="267" t="e">
        <f t="shared" si="6"/>
        <v>#DIV/0!</v>
      </c>
      <c r="D43" s="265">
        <v>0</v>
      </c>
      <c r="E43" s="268" t="e">
        <f t="shared" si="7"/>
        <v>#DIV/0!</v>
      </c>
      <c r="F43" s="262"/>
      <c r="G43" s="262"/>
      <c r="H43" s="262"/>
      <c r="I43" s="262"/>
      <c r="J43" s="262"/>
      <c r="K43" s="262"/>
      <c r="L43" s="259"/>
      <c r="M43" s="259"/>
    </row>
    <row r="44" spans="1:13" s="260" customFormat="1" ht="12" x14ac:dyDescent="0.2">
      <c r="A44" s="265" t="s">
        <v>225</v>
      </c>
      <c r="B44" s="266">
        <v>0</v>
      </c>
      <c r="C44" s="267" t="e">
        <f t="shared" si="6"/>
        <v>#DIV/0!</v>
      </c>
      <c r="D44" s="265">
        <v>0</v>
      </c>
      <c r="E44" s="268" t="e">
        <f t="shared" si="7"/>
        <v>#DIV/0!</v>
      </c>
      <c r="F44" s="262"/>
      <c r="G44" s="262"/>
      <c r="H44" s="262"/>
      <c r="I44" s="262"/>
      <c r="J44" s="262"/>
      <c r="K44" s="262"/>
      <c r="L44" s="259"/>
      <c r="M44" s="259"/>
    </row>
    <row r="45" spans="1:13" s="260" customFormat="1" ht="12" x14ac:dyDescent="0.2">
      <c r="A45" s="265" t="s">
        <v>226</v>
      </c>
      <c r="B45" s="266">
        <v>0</v>
      </c>
      <c r="C45" s="267" t="e">
        <f t="shared" si="6"/>
        <v>#DIV/0!</v>
      </c>
      <c r="D45" s="265">
        <v>0</v>
      </c>
      <c r="E45" s="268" t="e">
        <f t="shared" si="7"/>
        <v>#DIV/0!</v>
      </c>
      <c r="F45" s="262"/>
      <c r="G45" s="262"/>
      <c r="H45" s="262"/>
      <c r="I45" s="262"/>
      <c r="J45" s="262"/>
      <c r="K45" s="262"/>
      <c r="L45" s="259"/>
      <c r="M45" s="259"/>
    </row>
    <row r="46" spans="1:13" s="260" customFormat="1" ht="12" x14ac:dyDescent="0.2">
      <c r="A46" s="265" t="s">
        <v>227</v>
      </c>
      <c r="B46" s="266">
        <v>0</v>
      </c>
      <c r="C46" s="267" t="e">
        <f t="shared" si="6"/>
        <v>#DIV/0!</v>
      </c>
      <c r="D46" s="265">
        <v>0</v>
      </c>
      <c r="E46" s="268" t="e">
        <f t="shared" si="7"/>
        <v>#DIV/0!</v>
      </c>
      <c r="F46" s="262"/>
      <c r="G46" s="262"/>
      <c r="H46" s="262"/>
      <c r="I46" s="262"/>
      <c r="J46" s="262"/>
      <c r="K46" s="262"/>
      <c r="L46" s="259"/>
      <c r="M46" s="259"/>
    </row>
    <row r="47" spans="1:13" s="260" customFormat="1" ht="12" x14ac:dyDescent="0.2">
      <c r="A47" s="265" t="s">
        <v>228</v>
      </c>
      <c r="B47" s="266">
        <v>0</v>
      </c>
      <c r="C47" s="267" t="e">
        <f t="shared" si="6"/>
        <v>#DIV/0!</v>
      </c>
      <c r="D47" s="265">
        <v>0</v>
      </c>
      <c r="E47" s="268" t="e">
        <f t="shared" si="7"/>
        <v>#DIV/0!</v>
      </c>
      <c r="F47" s="262"/>
      <c r="G47" s="262"/>
      <c r="H47" s="262"/>
      <c r="I47" s="262"/>
      <c r="J47" s="262"/>
      <c r="K47" s="262"/>
      <c r="L47" s="259"/>
      <c r="M47" s="259"/>
    </row>
    <row r="48" spans="1:13" s="260" customFormat="1" ht="12" x14ac:dyDescent="0.2">
      <c r="A48" s="265" t="s">
        <v>229</v>
      </c>
      <c r="B48" s="266">
        <v>0</v>
      </c>
      <c r="C48" s="267" t="e">
        <f t="shared" si="6"/>
        <v>#DIV/0!</v>
      </c>
      <c r="D48" s="265">
        <v>0</v>
      </c>
      <c r="E48" s="268" t="e">
        <f t="shared" si="7"/>
        <v>#DIV/0!</v>
      </c>
      <c r="F48" s="262"/>
      <c r="G48" s="262"/>
      <c r="H48" s="262"/>
      <c r="I48" s="262"/>
      <c r="J48" s="262"/>
      <c r="K48" s="262"/>
      <c r="L48" s="259"/>
      <c r="M48" s="259"/>
    </row>
    <row r="49" spans="1:13" s="260" customFormat="1" ht="12" x14ac:dyDescent="0.2">
      <c r="A49" s="265" t="s">
        <v>230</v>
      </c>
      <c r="B49" s="266">
        <v>0</v>
      </c>
      <c r="C49" s="267" t="e">
        <f t="shared" si="6"/>
        <v>#DIV/0!</v>
      </c>
      <c r="D49" s="265">
        <v>0</v>
      </c>
      <c r="E49" s="268" t="e">
        <f t="shared" si="7"/>
        <v>#DIV/0!</v>
      </c>
      <c r="F49" s="262"/>
      <c r="G49" s="262"/>
      <c r="H49" s="262"/>
      <c r="I49" s="262"/>
      <c r="J49" s="262"/>
      <c r="K49" s="262"/>
      <c r="L49" s="259"/>
      <c r="M49" s="259"/>
    </row>
    <row r="50" spans="1:13" s="260" customFormat="1" ht="12" x14ac:dyDescent="0.2">
      <c r="A50" s="265" t="s">
        <v>231</v>
      </c>
      <c r="B50" s="266">
        <v>0</v>
      </c>
      <c r="C50" s="267" t="e">
        <f t="shared" si="6"/>
        <v>#DIV/0!</v>
      </c>
      <c r="D50" s="265">
        <v>0</v>
      </c>
      <c r="E50" s="268" t="e">
        <f t="shared" si="7"/>
        <v>#DIV/0!</v>
      </c>
      <c r="F50" s="262"/>
      <c r="G50" s="262"/>
      <c r="H50" s="262"/>
      <c r="I50" s="262"/>
      <c r="J50" s="262"/>
      <c r="K50" s="262"/>
      <c r="L50" s="259"/>
      <c r="M50" s="259"/>
    </row>
    <row r="51" spans="1:13" s="260" customFormat="1" ht="12" x14ac:dyDescent="0.2">
      <c r="A51" s="265" t="s">
        <v>232</v>
      </c>
      <c r="B51" s="266">
        <v>0</v>
      </c>
      <c r="C51" s="267" t="e">
        <f t="shared" si="6"/>
        <v>#DIV/0!</v>
      </c>
      <c r="D51" s="265">
        <v>0</v>
      </c>
      <c r="E51" s="268" t="e">
        <f t="shared" si="7"/>
        <v>#DIV/0!</v>
      </c>
      <c r="F51" s="262"/>
      <c r="G51" s="262"/>
      <c r="H51" s="262"/>
      <c r="I51" s="262"/>
      <c r="J51" s="262"/>
      <c r="K51" s="262"/>
      <c r="L51" s="259"/>
      <c r="M51" s="259"/>
    </row>
    <row r="52" spans="1:13" s="260" customFormat="1" ht="12" x14ac:dyDescent="0.2">
      <c r="A52" s="265" t="s">
        <v>233</v>
      </c>
      <c r="B52" s="266">
        <v>0</v>
      </c>
      <c r="C52" s="267" t="e">
        <f t="shared" si="6"/>
        <v>#DIV/0!</v>
      </c>
      <c r="D52" s="265">
        <v>0</v>
      </c>
      <c r="E52" s="268" t="e">
        <f t="shared" si="7"/>
        <v>#DIV/0!</v>
      </c>
      <c r="F52" s="262"/>
      <c r="G52" s="262"/>
      <c r="H52" s="262"/>
      <c r="I52" s="262"/>
      <c r="J52" s="262"/>
      <c r="K52" s="262"/>
      <c r="L52" s="259"/>
      <c r="M52" s="259"/>
    </row>
    <row r="53" spans="1:13" s="260" customFormat="1" ht="12" x14ac:dyDescent="0.2">
      <c r="A53" s="265" t="s">
        <v>234</v>
      </c>
      <c r="B53" s="266">
        <v>0</v>
      </c>
      <c r="C53" s="267" t="e">
        <f t="shared" si="6"/>
        <v>#DIV/0!</v>
      </c>
      <c r="D53" s="265">
        <v>0</v>
      </c>
      <c r="E53" s="268" t="e">
        <f t="shared" si="7"/>
        <v>#DIV/0!</v>
      </c>
      <c r="F53" s="262"/>
      <c r="G53" s="262"/>
      <c r="H53" s="262"/>
      <c r="I53" s="262"/>
      <c r="J53" s="262"/>
      <c r="K53" s="262"/>
      <c r="L53" s="259"/>
      <c r="M53" s="259"/>
    </row>
    <row r="54" spans="1:13" s="260" customFormat="1" ht="12" x14ac:dyDescent="0.2">
      <c r="A54" s="265" t="s">
        <v>235</v>
      </c>
      <c r="B54" s="266">
        <v>0</v>
      </c>
      <c r="C54" s="267" t="e">
        <f t="shared" si="6"/>
        <v>#DIV/0!</v>
      </c>
      <c r="D54" s="265">
        <v>0</v>
      </c>
      <c r="E54" s="268" t="e">
        <f t="shared" si="7"/>
        <v>#DIV/0!</v>
      </c>
      <c r="F54" s="262"/>
      <c r="G54" s="262"/>
      <c r="H54" s="262"/>
      <c r="I54" s="262"/>
      <c r="J54" s="262"/>
      <c r="K54" s="262"/>
      <c r="L54" s="259"/>
      <c r="M54" s="259"/>
    </row>
    <row r="55" spans="1:13" s="260" customFormat="1" ht="12" x14ac:dyDescent="0.2">
      <c r="A55" s="265" t="s">
        <v>236</v>
      </c>
      <c r="B55" s="266">
        <v>0</v>
      </c>
      <c r="C55" s="267" t="e">
        <f t="shared" si="6"/>
        <v>#DIV/0!</v>
      </c>
      <c r="D55" s="265">
        <v>0</v>
      </c>
      <c r="E55" s="268" t="e">
        <f t="shared" si="7"/>
        <v>#DIV/0!</v>
      </c>
      <c r="F55" s="262"/>
      <c r="G55" s="262"/>
      <c r="H55" s="262"/>
      <c r="I55" s="262"/>
      <c r="J55" s="262"/>
      <c r="K55" s="262"/>
      <c r="L55" s="259"/>
      <c r="M55" s="259"/>
    </row>
    <row r="56" spans="1:13" s="260" customFormat="1" ht="12" x14ac:dyDescent="0.2">
      <c r="A56" s="265" t="s">
        <v>237</v>
      </c>
      <c r="B56" s="266">
        <v>0</v>
      </c>
      <c r="C56" s="267" t="e">
        <f t="shared" si="6"/>
        <v>#DIV/0!</v>
      </c>
      <c r="D56" s="265">
        <v>0</v>
      </c>
      <c r="E56" s="268" t="e">
        <f t="shared" si="7"/>
        <v>#DIV/0!</v>
      </c>
      <c r="F56" s="262"/>
      <c r="G56" s="262"/>
      <c r="H56" s="262"/>
      <c r="I56" s="262"/>
      <c r="J56" s="262"/>
      <c r="K56" s="262"/>
      <c r="L56" s="259"/>
      <c r="M56" s="259"/>
    </row>
    <row r="57" spans="1:13" s="260" customFormat="1" ht="12" x14ac:dyDescent="0.2">
      <c r="A57" s="265" t="s">
        <v>238</v>
      </c>
      <c r="B57" s="266">
        <v>0</v>
      </c>
      <c r="C57" s="267" t="e">
        <f t="shared" si="6"/>
        <v>#DIV/0!</v>
      </c>
      <c r="D57" s="265">
        <v>0</v>
      </c>
      <c r="E57" s="268" t="e">
        <f t="shared" si="7"/>
        <v>#DIV/0!</v>
      </c>
      <c r="F57" s="262"/>
      <c r="G57" s="262"/>
      <c r="H57" s="262"/>
      <c r="I57" s="262"/>
      <c r="J57" s="262"/>
      <c r="K57" s="262"/>
      <c r="L57" s="259"/>
      <c r="M57" s="259"/>
    </row>
    <row r="58" spans="1:13" s="260" customFormat="1" ht="12" x14ac:dyDescent="0.2">
      <c r="A58" s="265" t="s">
        <v>239</v>
      </c>
      <c r="B58" s="266">
        <v>0</v>
      </c>
      <c r="C58" s="267" t="e">
        <f t="shared" si="6"/>
        <v>#DIV/0!</v>
      </c>
      <c r="D58" s="265">
        <v>0</v>
      </c>
      <c r="E58" s="268" t="e">
        <f t="shared" si="7"/>
        <v>#DIV/0!</v>
      </c>
      <c r="F58" s="262"/>
      <c r="G58" s="262"/>
      <c r="H58" s="262"/>
      <c r="I58" s="262"/>
      <c r="J58" s="262"/>
      <c r="K58" s="262"/>
      <c r="L58" s="259"/>
      <c r="M58" s="259"/>
    </row>
    <row r="59" spans="1:13" s="260" customFormat="1" ht="12" x14ac:dyDescent="0.2">
      <c r="A59" s="265" t="s">
        <v>240</v>
      </c>
      <c r="B59" s="266">
        <v>0</v>
      </c>
      <c r="C59" s="267" t="e">
        <f t="shared" si="6"/>
        <v>#DIV/0!</v>
      </c>
      <c r="D59" s="265">
        <v>0</v>
      </c>
      <c r="E59" s="268" t="e">
        <f t="shared" si="7"/>
        <v>#DIV/0!</v>
      </c>
      <c r="F59" s="262"/>
      <c r="G59" s="262"/>
      <c r="H59" s="262"/>
      <c r="I59" s="262"/>
      <c r="J59" s="262"/>
      <c r="K59" s="262"/>
      <c r="L59" s="259"/>
      <c r="M59" s="259"/>
    </row>
    <row r="60" spans="1:13" s="260" customFormat="1" ht="12" x14ac:dyDescent="0.2">
      <c r="A60" s="265" t="s">
        <v>241</v>
      </c>
      <c r="B60" s="266">
        <v>0</v>
      </c>
      <c r="C60" s="267" t="e">
        <f t="shared" si="6"/>
        <v>#DIV/0!</v>
      </c>
      <c r="D60" s="265">
        <v>0</v>
      </c>
      <c r="E60" s="268" t="e">
        <f t="shared" si="7"/>
        <v>#DIV/0!</v>
      </c>
      <c r="F60" s="262"/>
      <c r="G60" s="262"/>
      <c r="H60" s="262"/>
      <c r="I60" s="262"/>
      <c r="J60" s="262"/>
      <c r="K60" s="262"/>
      <c r="L60" s="259"/>
      <c r="M60" s="259"/>
    </row>
    <row r="61" spans="1:13" s="260" customFormat="1" ht="12" x14ac:dyDescent="0.2">
      <c r="A61" s="265" t="s">
        <v>242</v>
      </c>
      <c r="B61" s="266">
        <v>0</v>
      </c>
      <c r="C61" s="267" t="e">
        <f t="shared" si="6"/>
        <v>#DIV/0!</v>
      </c>
      <c r="D61" s="265">
        <v>0</v>
      </c>
      <c r="E61" s="268" t="e">
        <f t="shared" si="7"/>
        <v>#DIV/0!</v>
      </c>
      <c r="F61" s="262"/>
      <c r="G61" s="262"/>
      <c r="H61" s="262"/>
      <c r="I61" s="262"/>
      <c r="J61" s="262"/>
      <c r="K61" s="262"/>
      <c r="L61" s="259"/>
      <c r="M61" s="259"/>
    </row>
    <row r="62" spans="1:13" s="260" customFormat="1" ht="12" x14ac:dyDescent="0.2">
      <c r="A62" s="265" t="s">
        <v>243</v>
      </c>
      <c r="B62" s="266">
        <v>0</v>
      </c>
      <c r="C62" s="267" t="e">
        <f t="shared" si="6"/>
        <v>#DIV/0!</v>
      </c>
      <c r="D62" s="265">
        <v>0</v>
      </c>
      <c r="E62" s="268" t="e">
        <f t="shared" si="7"/>
        <v>#DIV/0!</v>
      </c>
      <c r="F62" s="262"/>
      <c r="G62" s="262"/>
      <c r="H62" s="262"/>
      <c r="I62" s="262"/>
      <c r="J62" s="262"/>
      <c r="K62" s="262"/>
      <c r="L62" s="259"/>
      <c r="M62" s="259"/>
    </row>
    <row r="63" spans="1:13" s="260" customFormat="1" ht="12" x14ac:dyDescent="0.2">
      <c r="A63" s="265" t="s">
        <v>244</v>
      </c>
      <c r="B63" s="266">
        <v>0</v>
      </c>
      <c r="C63" s="267" t="e">
        <f t="shared" si="6"/>
        <v>#DIV/0!</v>
      </c>
      <c r="D63" s="265">
        <v>0</v>
      </c>
      <c r="E63" s="268" t="e">
        <f t="shared" si="7"/>
        <v>#DIV/0!</v>
      </c>
      <c r="F63" s="262"/>
      <c r="G63" s="262"/>
      <c r="H63" s="262"/>
      <c r="I63" s="262"/>
      <c r="J63" s="262"/>
      <c r="K63" s="262"/>
      <c r="L63" s="259"/>
      <c r="M63" s="259"/>
    </row>
    <row r="64" spans="1:13" s="260" customFormat="1" ht="12" x14ac:dyDescent="0.2">
      <c r="A64" s="265" t="s">
        <v>245</v>
      </c>
      <c r="B64" s="266">
        <v>0</v>
      </c>
      <c r="C64" s="267" t="e">
        <f t="shared" si="6"/>
        <v>#DIV/0!</v>
      </c>
      <c r="D64" s="265">
        <v>0</v>
      </c>
      <c r="E64" s="268" t="e">
        <f t="shared" si="7"/>
        <v>#DIV/0!</v>
      </c>
      <c r="F64" s="262"/>
      <c r="G64" s="262"/>
      <c r="H64" s="262"/>
      <c r="I64" s="262"/>
      <c r="J64" s="262"/>
      <c r="K64" s="262"/>
      <c r="L64" s="259"/>
      <c r="M64" s="259"/>
    </row>
    <row r="65" spans="1:41" s="260" customFormat="1" ht="12" x14ac:dyDescent="0.2">
      <c r="A65" s="265" t="s">
        <v>246</v>
      </c>
      <c r="B65" s="266">
        <v>0</v>
      </c>
      <c r="C65" s="267" t="e">
        <f t="shared" si="6"/>
        <v>#DIV/0!</v>
      </c>
      <c r="D65" s="265">
        <v>0</v>
      </c>
      <c r="E65" s="268" t="e">
        <f t="shared" si="7"/>
        <v>#DIV/0!</v>
      </c>
      <c r="F65" s="262"/>
      <c r="G65" s="262"/>
      <c r="H65" s="262"/>
      <c r="I65" s="262"/>
      <c r="J65" s="262"/>
      <c r="K65" s="262"/>
      <c r="L65" s="259"/>
      <c r="M65" s="259"/>
    </row>
    <row r="66" spans="1:41" s="260" customFormat="1" ht="12" x14ac:dyDescent="0.2">
      <c r="A66" s="265" t="s">
        <v>247</v>
      </c>
      <c r="B66" s="266">
        <v>0</v>
      </c>
      <c r="C66" s="267" t="e">
        <f t="shared" si="6"/>
        <v>#DIV/0!</v>
      </c>
      <c r="D66" s="265">
        <v>0</v>
      </c>
      <c r="E66" s="268" t="e">
        <f t="shared" si="7"/>
        <v>#DIV/0!</v>
      </c>
      <c r="F66" s="262"/>
      <c r="G66" s="262"/>
      <c r="H66" s="262"/>
      <c r="I66" s="262"/>
      <c r="J66" s="262"/>
      <c r="K66" s="262"/>
      <c r="L66" s="259"/>
      <c r="M66" s="259"/>
    </row>
    <row r="67" spans="1:41" s="260" customFormat="1" ht="12" x14ac:dyDescent="0.2">
      <c r="A67" s="265" t="s">
        <v>248</v>
      </c>
      <c r="B67" s="266">
        <v>0</v>
      </c>
      <c r="C67" s="267" t="e">
        <f t="shared" si="6"/>
        <v>#DIV/0!</v>
      </c>
      <c r="D67" s="265">
        <v>0</v>
      </c>
      <c r="E67" s="268" t="e">
        <f t="shared" si="7"/>
        <v>#DIV/0!</v>
      </c>
      <c r="F67" s="262"/>
      <c r="G67" s="262"/>
      <c r="H67" s="262"/>
      <c r="I67" s="262"/>
      <c r="J67" s="262"/>
      <c r="K67" s="262"/>
      <c r="L67" s="259"/>
      <c r="M67" s="259"/>
    </row>
    <row r="68" spans="1:41" s="260" customFormat="1" ht="12" x14ac:dyDescent="0.2">
      <c r="A68" s="265" t="s">
        <v>249</v>
      </c>
      <c r="B68" s="266">
        <v>0</v>
      </c>
      <c r="C68" s="267" t="e">
        <f t="shared" si="6"/>
        <v>#DIV/0!</v>
      </c>
      <c r="D68" s="265">
        <v>0</v>
      </c>
      <c r="E68" s="268" t="e">
        <f t="shared" si="7"/>
        <v>#DIV/0!</v>
      </c>
      <c r="F68" s="262"/>
      <c r="G68" s="262"/>
      <c r="H68" s="262"/>
      <c r="I68" s="262"/>
      <c r="J68" s="262"/>
      <c r="K68" s="262"/>
      <c r="L68" s="259"/>
      <c r="M68" s="259"/>
    </row>
    <row r="69" spans="1:41" s="260" customFormat="1" ht="12" x14ac:dyDescent="0.2">
      <c r="A69" s="265"/>
      <c r="B69" s="266"/>
      <c r="C69" s="267" t="e">
        <f t="shared" si="6"/>
        <v>#DIV/0!</v>
      </c>
      <c r="D69" s="265"/>
      <c r="E69" s="268" t="e">
        <f t="shared" si="7"/>
        <v>#DIV/0!</v>
      </c>
      <c r="F69" s="262"/>
      <c r="G69" s="262"/>
      <c r="H69" s="262"/>
      <c r="I69" s="262"/>
      <c r="J69" s="262"/>
      <c r="K69" s="262"/>
      <c r="L69" s="259"/>
      <c r="M69" s="259"/>
    </row>
    <row r="70" spans="1:41" s="260" customFormat="1" ht="12" x14ac:dyDescent="0.2">
      <c r="A70" s="269" t="s">
        <v>29</v>
      </c>
      <c r="B70" s="270">
        <f>SUM(B39:B69)</f>
        <v>0</v>
      </c>
      <c r="C70" s="271"/>
      <c r="D70" s="272"/>
      <c r="E70" s="273" t="e">
        <f>SUM(E39:E69)</f>
        <v>#DIV/0!</v>
      </c>
      <c r="F70" s="274"/>
      <c r="G70" s="274"/>
      <c r="H70" s="274"/>
      <c r="I70" s="274"/>
      <c r="J70" s="274"/>
      <c r="K70" s="274"/>
    </row>
    <row r="71" spans="1:41" s="260" customFormat="1" ht="14.25" customHeight="1" x14ac:dyDescent="0.2">
      <c r="A71" s="274"/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1:41" s="260" customFormat="1" ht="16.5" customHeight="1" x14ac:dyDescent="0.2">
      <c r="A72" s="518" t="s">
        <v>250</v>
      </c>
      <c r="B72" s="518"/>
      <c r="C72" s="518"/>
      <c r="D72" s="518"/>
      <c r="E72" s="518"/>
      <c r="F72" s="518"/>
      <c r="G72" s="518"/>
      <c r="H72" s="518"/>
      <c r="I72" s="518"/>
      <c r="J72" s="518"/>
      <c r="K72" s="518"/>
    </row>
    <row r="73" spans="1:41" s="260" customFormat="1" ht="21.75" customHeight="1" x14ac:dyDescent="0.2">
      <c r="A73" s="261"/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P73" s="275" t="e">
        <f>IF($E$70-$O$75&gt;0,$E$70-$O$75,0)</f>
        <v>#DIV/0!</v>
      </c>
    </row>
    <row r="74" spans="1:41" s="260" customFormat="1" ht="12" x14ac:dyDescent="0.2">
      <c r="A74" s="503" t="s">
        <v>251</v>
      </c>
      <c r="B74" s="505" t="s">
        <v>252</v>
      </c>
      <c r="C74" s="505"/>
      <c r="D74" s="505"/>
      <c r="E74" s="505"/>
      <c r="F74" s="505"/>
      <c r="G74" s="505"/>
      <c r="H74" s="505"/>
      <c r="I74" s="505"/>
      <c r="J74" s="505"/>
      <c r="K74" s="505"/>
      <c r="L74" s="505"/>
      <c r="M74" s="505"/>
      <c r="N74" s="505"/>
      <c r="O74" s="505"/>
      <c r="P74" s="506" t="s">
        <v>253</v>
      </c>
      <c r="Q74" s="506"/>
      <c r="R74" s="506"/>
      <c r="S74" s="506"/>
      <c r="T74" s="506"/>
      <c r="U74" s="506"/>
      <c r="V74" s="506"/>
      <c r="W74" s="506"/>
      <c r="X74" s="506"/>
      <c r="Y74" s="506"/>
      <c r="Z74" s="506"/>
      <c r="AA74" s="506"/>
      <c r="AB74" s="506"/>
      <c r="AC74" s="506"/>
      <c r="AD74" s="506"/>
      <c r="AE74" s="506"/>
      <c r="AF74" s="506"/>
      <c r="AG74" s="506"/>
      <c r="AH74" s="506"/>
      <c r="AI74" s="506"/>
      <c r="AJ74" s="506"/>
      <c r="AK74" s="506"/>
      <c r="AL74" s="506"/>
      <c r="AM74" s="506"/>
      <c r="AN74" s="506"/>
      <c r="AO74" s="506"/>
    </row>
    <row r="75" spans="1:41" s="260" customFormat="1" ht="12" x14ac:dyDescent="0.2">
      <c r="A75" s="504"/>
      <c r="B75" s="276">
        <v>1</v>
      </c>
      <c r="C75" s="276">
        <f>B75+1</f>
        <v>2</v>
      </c>
      <c r="D75" s="276">
        <f t="shared" ref="D75:O75" si="8">C75+1</f>
        <v>3</v>
      </c>
      <c r="E75" s="276">
        <f t="shared" si="8"/>
        <v>4</v>
      </c>
      <c r="F75" s="276">
        <f t="shared" si="8"/>
        <v>5</v>
      </c>
      <c r="G75" s="276">
        <f t="shared" si="8"/>
        <v>6</v>
      </c>
      <c r="H75" s="276">
        <f t="shared" si="8"/>
        <v>7</v>
      </c>
      <c r="I75" s="276">
        <f t="shared" si="8"/>
        <v>8</v>
      </c>
      <c r="J75" s="276">
        <f t="shared" si="8"/>
        <v>9</v>
      </c>
      <c r="K75" s="276">
        <f t="shared" si="8"/>
        <v>10</v>
      </c>
      <c r="L75" s="276">
        <f t="shared" si="8"/>
        <v>11</v>
      </c>
      <c r="M75" s="276">
        <f t="shared" si="8"/>
        <v>12</v>
      </c>
      <c r="N75" s="276">
        <f t="shared" si="8"/>
        <v>13</v>
      </c>
      <c r="O75" s="276">
        <f t="shared" si="8"/>
        <v>14</v>
      </c>
      <c r="P75" s="276" t="e">
        <f>IF(P73&gt;0,1,0)</f>
        <v>#DIV/0!</v>
      </c>
      <c r="Q75" s="276" t="e">
        <f>IF($P$73&gt;0,IF(AND(0&lt;P75,P75&lt;$P$73),P75+1,0),0)</f>
        <v>#DIV/0!</v>
      </c>
      <c r="R75" s="276" t="e">
        <f t="shared" ref="R75:AO75" si="9">IF($P$73&gt;0,IF(AND(0&lt;Q75,Q75&lt;$P$73),Q75+1,0),0)</f>
        <v>#DIV/0!</v>
      </c>
      <c r="S75" s="276" t="e">
        <f t="shared" si="9"/>
        <v>#DIV/0!</v>
      </c>
      <c r="T75" s="276" t="e">
        <f t="shared" si="9"/>
        <v>#DIV/0!</v>
      </c>
      <c r="U75" s="276" t="e">
        <f t="shared" si="9"/>
        <v>#DIV/0!</v>
      </c>
      <c r="V75" s="276" t="e">
        <f t="shared" si="9"/>
        <v>#DIV/0!</v>
      </c>
      <c r="W75" s="276" t="e">
        <f t="shared" si="9"/>
        <v>#DIV/0!</v>
      </c>
      <c r="X75" s="276" t="e">
        <f t="shared" si="9"/>
        <v>#DIV/0!</v>
      </c>
      <c r="Y75" s="276" t="e">
        <f t="shared" si="9"/>
        <v>#DIV/0!</v>
      </c>
      <c r="Z75" s="276" t="e">
        <f t="shared" si="9"/>
        <v>#DIV/0!</v>
      </c>
      <c r="AA75" s="276" t="e">
        <f t="shared" si="9"/>
        <v>#DIV/0!</v>
      </c>
      <c r="AB75" s="276" t="e">
        <f t="shared" si="9"/>
        <v>#DIV/0!</v>
      </c>
      <c r="AC75" s="276" t="e">
        <f t="shared" si="9"/>
        <v>#DIV/0!</v>
      </c>
      <c r="AD75" s="276" t="e">
        <f t="shared" si="9"/>
        <v>#DIV/0!</v>
      </c>
      <c r="AE75" s="276" t="e">
        <f t="shared" si="9"/>
        <v>#DIV/0!</v>
      </c>
      <c r="AF75" s="276" t="e">
        <f t="shared" si="9"/>
        <v>#DIV/0!</v>
      </c>
      <c r="AG75" s="276" t="e">
        <f t="shared" si="9"/>
        <v>#DIV/0!</v>
      </c>
      <c r="AH75" s="276" t="e">
        <f t="shared" si="9"/>
        <v>#DIV/0!</v>
      </c>
      <c r="AI75" s="276" t="e">
        <f t="shared" si="9"/>
        <v>#DIV/0!</v>
      </c>
      <c r="AJ75" s="276" t="e">
        <f t="shared" si="9"/>
        <v>#DIV/0!</v>
      </c>
      <c r="AK75" s="276" t="e">
        <f t="shared" si="9"/>
        <v>#DIV/0!</v>
      </c>
      <c r="AL75" s="276" t="e">
        <f t="shared" si="9"/>
        <v>#DIV/0!</v>
      </c>
      <c r="AM75" s="276" t="e">
        <f t="shared" si="9"/>
        <v>#DIV/0!</v>
      </c>
      <c r="AN75" s="276" t="e">
        <f t="shared" si="9"/>
        <v>#DIV/0!</v>
      </c>
      <c r="AO75" s="276" t="e">
        <f t="shared" si="9"/>
        <v>#DIV/0!</v>
      </c>
    </row>
    <row r="76" spans="1:41" s="260" customFormat="1" ht="12" x14ac:dyDescent="0.2">
      <c r="A76" s="277" t="s">
        <v>209</v>
      </c>
      <c r="B76" s="278">
        <f t="shared" ref="B76:N76" si="10">D12</f>
        <v>0</v>
      </c>
      <c r="C76" s="278">
        <f t="shared" si="10"/>
        <v>0</v>
      </c>
      <c r="D76" s="278">
        <f t="shared" si="10"/>
        <v>0</v>
      </c>
      <c r="E76" s="278">
        <f t="shared" si="10"/>
        <v>0</v>
      </c>
      <c r="F76" s="278">
        <f t="shared" si="10"/>
        <v>0</v>
      </c>
      <c r="G76" s="278">
        <f t="shared" si="10"/>
        <v>0</v>
      </c>
      <c r="H76" s="278">
        <f t="shared" si="10"/>
        <v>0</v>
      </c>
      <c r="I76" s="278">
        <f t="shared" si="10"/>
        <v>0</v>
      </c>
      <c r="J76" s="278">
        <f t="shared" si="10"/>
        <v>0</v>
      </c>
      <c r="K76" s="278">
        <f t="shared" si="10"/>
        <v>0</v>
      </c>
      <c r="L76" s="278">
        <f t="shared" si="10"/>
        <v>0</v>
      </c>
      <c r="M76" s="278">
        <f t="shared" si="10"/>
        <v>0</v>
      </c>
      <c r="N76" s="278">
        <f t="shared" si="10"/>
        <v>0</v>
      </c>
      <c r="O76" s="278">
        <f>N76</f>
        <v>0</v>
      </c>
      <c r="P76" s="278" t="e">
        <f>N(AND(P75&gt;0,$O$76&gt;0)*$O$76)</f>
        <v>#DIV/0!</v>
      </c>
      <c r="Q76" s="278" t="e">
        <f t="shared" ref="Q76:AO76" si="11">N(AND(Q75&gt;0,$O$76&gt;0)*$O$76)</f>
        <v>#DIV/0!</v>
      </c>
      <c r="R76" s="278" t="e">
        <f t="shared" si="11"/>
        <v>#DIV/0!</v>
      </c>
      <c r="S76" s="278" t="e">
        <f t="shared" si="11"/>
        <v>#DIV/0!</v>
      </c>
      <c r="T76" s="278" t="e">
        <f t="shared" si="11"/>
        <v>#DIV/0!</v>
      </c>
      <c r="U76" s="278" t="e">
        <f t="shared" si="11"/>
        <v>#DIV/0!</v>
      </c>
      <c r="V76" s="278" t="e">
        <f t="shared" si="11"/>
        <v>#DIV/0!</v>
      </c>
      <c r="W76" s="278" t="e">
        <f t="shared" si="11"/>
        <v>#DIV/0!</v>
      </c>
      <c r="X76" s="278" t="e">
        <f t="shared" si="11"/>
        <v>#DIV/0!</v>
      </c>
      <c r="Y76" s="278" t="e">
        <f t="shared" si="11"/>
        <v>#DIV/0!</v>
      </c>
      <c r="Z76" s="278" t="e">
        <f t="shared" si="11"/>
        <v>#DIV/0!</v>
      </c>
      <c r="AA76" s="278" t="e">
        <f t="shared" si="11"/>
        <v>#DIV/0!</v>
      </c>
      <c r="AB76" s="278" t="e">
        <f t="shared" si="11"/>
        <v>#DIV/0!</v>
      </c>
      <c r="AC76" s="278" t="e">
        <f t="shared" si="11"/>
        <v>#DIV/0!</v>
      </c>
      <c r="AD76" s="278" t="e">
        <f t="shared" si="11"/>
        <v>#DIV/0!</v>
      </c>
      <c r="AE76" s="278" t="e">
        <f t="shared" si="11"/>
        <v>#DIV/0!</v>
      </c>
      <c r="AF76" s="278" t="e">
        <f t="shared" si="11"/>
        <v>#DIV/0!</v>
      </c>
      <c r="AG76" s="278" t="e">
        <f t="shared" si="11"/>
        <v>#DIV/0!</v>
      </c>
      <c r="AH76" s="278" t="e">
        <f t="shared" si="11"/>
        <v>#DIV/0!</v>
      </c>
      <c r="AI76" s="278" t="e">
        <f t="shared" si="11"/>
        <v>#DIV/0!</v>
      </c>
      <c r="AJ76" s="278" t="e">
        <f t="shared" si="11"/>
        <v>#DIV/0!</v>
      </c>
      <c r="AK76" s="278" t="e">
        <f t="shared" si="11"/>
        <v>#DIV/0!</v>
      </c>
      <c r="AL76" s="278" t="e">
        <f t="shared" si="11"/>
        <v>#DIV/0!</v>
      </c>
      <c r="AM76" s="278" t="e">
        <f t="shared" si="11"/>
        <v>#DIV/0!</v>
      </c>
      <c r="AN76" s="278" t="e">
        <f t="shared" si="11"/>
        <v>#DIV/0!</v>
      </c>
      <c r="AO76" s="278" t="e">
        <f t="shared" si="11"/>
        <v>#DIV/0!</v>
      </c>
    </row>
    <row r="77" spans="1:41" s="260" customFormat="1" ht="12" x14ac:dyDescent="0.2">
      <c r="A77" s="277" t="s">
        <v>254</v>
      </c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9">
        <f>IF(Q6-Q9&gt;0,NPV(4%,P76:AO76),0)</f>
        <v>0</v>
      </c>
      <c r="P77" s="280"/>
      <c r="Q77" s="281"/>
    </row>
    <row r="78" spans="1:41" s="260" customFormat="1" ht="12" x14ac:dyDescent="0.2">
      <c r="A78" s="273" t="s">
        <v>255</v>
      </c>
      <c r="B78" s="282">
        <f>SUM(B76:B77)</f>
        <v>0</v>
      </c>
      <c r="C78" s="282">
        <f>SUM(C76:C77)</f>
        <v>0</v>
      </c>
      <c r="D78" s="282">
        <f>SUM(D76:D77)</f>
        <v>0</v>
      </c>
      <c r="E78" s="282">
        <f>SUM(E76:E77)</f>
        <v>0</v>
      </c>
      <c r="F78" s="282">
        <f>SUM(F76:F77)</f>
        <v>0</v>
      </c>
      <c r="G78" s="282">
        <f t="shared" ref="G78:O78" si="12">SUM(G76:G77)</f>
        <v>0</v>
      </c>
      <c r="H78" s="282">
        <f t="shared" si="12"/>
        <v>0</v>
      </c>
      <c r="I78" s="282">
        <f t="shared" si="12"/>
        <v>0</v>
      </c>
      <c r="J78" s="282">
        <f t="shared" si="12"/>
        <v>0</v>
      </c>
      <c r="K78" s="282">
        <f t="shared" si="12"/>
        <v>0</v>
      </c>
      <c r="L78" s="282">
        <f t="shared" si="12"/>
        <v>0</v>
      </c>
      <c r="M78" s="282">
        <f t="shared" si="12"/>
        <v>0</v>
      </c>
      <c r="N78" s="282">
        <f t="shared" si="12"/>
        <v>0</v>
      </c>
      <c r="O78" s="282">
        <f t="shared" si="12"/>
        <v>0</v>
      </c>
      <c r="P78" s="283"/>
    </row>
    <row r="79" spans="1:41" x14ac:dyDescent="0.25">
      <c r="A79"/>
      <c r="C79"/>
      <c r="D79"/>
    </row>
  </sheetData>
  <mergeCells count="9">
    <mergeCell ref="A74:A75"/>
    <mergeCell ref="B74:O74"/>
    <mergeCell ref="P74:AO74"/>
    <mergeCell ref="A1:F1"/>
    <mergeCell ref="A2:L2"/>
    <mergeCell ref="A16:D16"/>
    <mergeCell ref="A28:K34"/>
    <mergeCell ref="A72:K72"/>
    <mergeCell ref="A17:D17"/>
  </mergeCells>
  <conditionalFormatting sqref="B15">
    <cfRule type="cellIs" dxfId="1" priority="9" operator="greaterThan">
      <formula>0</formula>
    </cfRule>
  </conditionalFormatting>
  <conditionalFormatting sqref="C15:D15">
    <cfRule type="containsText" dxfId="0" priority="6" operator="containsText" text="&gt;0">
      <formula>NOT(ISERROR(SEARCH("&gt;0",C15)))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</sheetPr>
  <dimension ref="A1:S93"/>
  <sheetViews>
    <sheetView topLeftCell="A20" workbookViewId="0">
      <selection activeCell="M37" sqref="M37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382"/>
    <col min="11" max="11" width="13.140625" style="382" customWidth="1"/>
    <col min="12" max="12" width="16.28515625" style="382" customWidth="1"/>
    <col min="13" max="16384" width="9.140625" style="16"/>
  </cols>
  <sheetData>
    <row r="1" spans="1:12" ht="20.25" x14ac:dyDescent="0.25">
      <c r="A1" s="437" t="s">
        <v>258</v>
      </c>
      <c r="B1" s="437"/>
      <c r="C1" s="437"/>
      <c r="D1" s="437"/>
      <c r="E1" s="437"/>
      <c r="F1" s="437"/>
      <c r="G1" s="437"/>
      <c r="H1" s="437"/>
      <c r="I1" s="437"/>
    </row>
    <row r="3" spans="1:12" x14ac:dyDescent="0.25">
      <c r="B3" s="304" t="s">
        <v>311</v>
      </c>
    </row>
    <row r="4" spans="1:12" ht="31.15" customHeight="1" x14ac:dyDescent="0.25">
      <c r="B4" s="305" t="s">
        <v>470</v>
      </c>
      <c r="C4" s="303" t="s">
        <v>444</v>
      </c>
    </row>
    <row r="6" spans="1:12" ht="54.6" customHeight="1" x14ac:dyDescent="0.25">
      <c r="A6" s="17" t="s">
        <v>23</v>
      </c>
      <c r="B6" s="18" t="s">
        <v>24</v>
      </c>
      <c r="C6" s="438" t="s">
        <v>25</v>
      </c>
      <c r="D6" s="429"/>
      <c r="E6" s="21" t="s">
        <v>26</v>
      </c>
      <c r="F6" s="438" t="s">
        <v>27</v>
      </c>
      <c r="G6" s="429"/>
      <c r="H6" s="21" t="s">
        <v>28</v>
      </c>
      <c r="I6" s="21" t="s">
        <v>29</v>
      </c>
      <c r="J6" s="19" t="s">
        <v>318</v>
      </c>
      <c r="K6" s="19"/>
      <c r="L6" s="310"/>
    </row>
    <row r="7" spans="1:12" x14ac:dyDescent="0.25">
      <c r="A7" s="23"/>
      <c r="B7" s="24"/>
      <c r="C7" s="25" t="s">
        <v>30</v>
      </c>
      <c r="D7" s="25" t="s">
        <v>31</v>
      </c>
      <c r="E7" s="26"/>
      <c r="F7" s="27" t="s">
        <v>30</v>
      </c>
      <c r="G7" s="27" t="s">
        <v>32</v>
      </c>
      <c r="H7" s="26"/>
      <c r="I7" s="26"/>
      <c r="J7" s="383"/>
      <c r="K7" s="383"/>
    </row>
    <row r="8" spans="1:12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33</v>
      </c>
      <c r="F8" s="29">
        <v>6</v>
      </c>
      <c r="G8" s="29">
        <v>7</v>
      </c>
      <c r="H8" s="30" t="s">
        <v>34</v>
      </c>
      <c r="I8" s="30" t="s">
        <v>35</v>
      </c>
      <c r="J8" s="384"/>
      <c r="K8" s="384"/>
      <c r="L8" s="385"/>
    </row>
    <row r="9" spans="1:12" x14ac:dyDescent="0.25">
      <c r="A9" s="34">
        <v>1</v>
      </c>
      <c r="B9" s="432" t="s">
        <v>263</v>
      </c>
      <c r="C9" s="433"/>
      <c r="D9" s="433"/>
      <c r="E9" s="433"/>
      <c r="F9" s="433"/>
      <c r="G9" s="433"/>
      <c r="H9" s="433"/>
      <c r="I9" s="433"/>
      <c r="J9" s="386"/>
      <c r="K9" s="386"/>
    </row>
    <row r="10" spans="1:12" x14ac:dyDescent="0.25">
      <c r="A10" s="34" t="s">
        <v>36</v>
      </c>
      <c r="B10" s="35" t="s">
        <v>266</v>
      </c>
      <c r="C10" s="368" t="s">
        <v>436</v>
      </c>
      <c r="D10" s="368" t="s">
        <v>436</v>
      </c>
      <c r="E10" s="43" t="s">
        <v>436</v>
      </c>
      <c r="F10" s="368" t="s">
        <v>436</v>
      </c>
      <c r="G10" s="368" t="s">
        <v>436</v>
      </c>
      <c r="H10" s="368" t="s">
        <v>436</v>
      </c>
      <c r="I10" s="368" t="s">
        <v>436</v>
      </c>
      <c r="J10" s="386"/>
      <c r="K10" s="386"/>
    </row>
    <row r="11" spans="1:12" x14ac:dyDescent="0.25">
      <c r="A11" s="34" t="s">
        <v>38</v>
      </c>
      <c r="B11" s="35" t="s">
        <v>37</v>
      </c>
      <c r="C11" s="36">
        <v>0</v>
      </c>
      <c r="D11" s="36">
        <v>0</v>
      </c>
      <c r="E11" s="43">
        <f t="shared" ref="E11" si="0">SUM(C11:D11)</f>
        <v>0</v>
      </c>
      <c r="F11" s="36">
        <v>0</v>
      </c>
      <c r="G11" s="36">
        <v>0</v>
      </c>
      <c r="H11" s="26">
        <f t="shared" ref="H11" si="1">SUM(F11:G11)</f>
        <v>0</v>
      </c>
      <c r="I11" s="26">
        <f>E11+H11</f>
        <v>0</v>
      </c>
      <c r="J11" s="386" t="s">
        <v>319</v>
      </c>
      <c r="K11" s="386"/>
    </row>
    <row r="12" spans="1:12" x14ac:dyDescent="0.25">
      <c r="A12" s="34" t="s">
        <v>264</v>
      </c>
      <c r="B12" s="35" t="s">
        <v>39</v>
      </c>
      <c r="C12" s="36">
        <v>0</v>
      </c>
      <c r="D12" s="36">
        <v>0</v>
      </c>
      <c r="E12" s="43">
        <f t="shared" ref="E12" si="2">SUM(C12:D12)</f>
        <v>0</v>
      </c>
      <c r="F12" s="36">
        <v>0</v>
      </c>
      <c r="G12" s="36">
        <v>0</v>
      </c>
      <c r="H12" s="26">
        <f t="shared" ref="H12" si="3">SUM(F12:G12)</f>
        <v>0</v>
      </c>
      <c r="I12" s="26">
        <f t="shared" ref="I12" si="4">E12+H12</f>
        <v>0</v>
      </c>
      <c r="J12" s="386" t="s">
        <v>319</v>
      </c>
      <c r="K12" s="386"/>
    </row>
    <row r="13" spans="1:12" ht="24" x14ac:dyDescent="0.25">
      <c r="A13" s="34" t="s">
        <v>265</v>
      </c>
      <c r="B13" s="35" t="s">
        <v>281</v>
      </c>
      <c r="C13" s="36">
        <v>0</v>
      </c>
      <c r="D13" s="36">
        <v>0</v>
      </c>
      <c r="E13" s="43">
        <f t="shared" ref="E13" si="5">SUM(C13:D13)</f>
        <v>0</v>
      </c>
      <c r="F13" s="36">
        <v>0</v>
      </c>
      <c r="G13" s="36">
        <v>0</v>
      </c>
      <c r="H13" s="26">
        <f t="shared" ref="H13" si="6">SUM(F13:G13)</f>
        <v>0</v>
      </c>
      <c r="I13" s="26">
        <f t="shared" ref="I13" si="7">E13+H13</f>
        <v>0</v>
      </c>
      <c r="J13" s="386" t="s">
        <v>319</v>
      </c>
      <c r="K13" s="386"/>
    </row>
    <row r="14" spans="1:12" s="40" customFormat="1" x14ac:dyDescent="0.25">
      <c r="A14" s="34"/>
      <c r="B14" s="37" t="s">
        <v>40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86" t="s">
        <v>319</v>
      </c>
      <c r="K14" s="387"/>
      <c r="L14" s="388"/>
    </row>
    <row r="15" spans="1:12" x14ac:dyDescent="0.25">
      <c r="A15" s="34">
        <v>2</v>
      </c>
      <c r="B15" s="432" t="s">
        <v>41</v>
      </c>
      <c r="C15" s="433"/>
      <c r="D15" s="433"/>
      <c r="E15" s="433"/>
      <c r="F15" s="433"/>
      <c r="G15" s="433"/>
      <c r="H15" s="433"/>
      <c r="I15" s="433"/>
      <c r="J15" s="386"/>
      <c r="K15" s="386"/>
    </row>
    <row r="16" spans="1:12" x14ac:dyDescent="0.25">
      <c r="A16" s="34" t="s">
        <v>42</v>
      </c>
      <c r="B16" s="41" t="s">
        <v>43</v>
      </c>
      <c r="C16" s="36">
        <v>0</v>
      </c>
      <c r="D16" s="36">
        <v>0</v>
      </c>
      <c r="E16" s="43">
        <f t="shared" ref="E16" si="8">SUM(C16:D16)</f>
        <v>0</v>
      </c>
      <c r="F16" s="36">
        <v>0</v>
      </c>
      <c r="G16" s="36">
        <v>0</v>
      </c>
      <c r="H16" s="26">
        <f t="shared" ref="H16" si="9">SUM(F16:G16)</f>
        <v>0</v>
      </c>
      <c r="I16" s="26">
        <f t="shared" ref="I16" si="10">E16+H16</f>
        <v>0</v>
      </c>
      <c r="J16" s="386" t="s">
        <v>319</v>
      </c>
      <c r="K16" s="386"/>
    </row>
    <row r="17" spans="1:14" s="40" customFormat="1" x14ac:dyDescent="0.25">
      <c r="A17" s="34"/>
      <c r="B17" s="37" t="s">
        <v>44</v>
      </c>
      <c r="C17" s="19">
        <f t="shared" ref="C17:G17" si="11">SUM(C16:C16)</f>
        <v>0</v>
      </c>
      <c r="D17" s="19">
        <f t="shared" si="11"/>
        <v>0</v>
      </c>
      <c r="E17" s="19">
        <f>SUM(C17:D17)</f>
        <v>0</v>
      </c>
      <c r="F17" s="19">
        <f t="shared" si="11"/>
        <v>0</v>
      </c>
      <c r="G17" s="19">
        <f t="shared" si="11"/>
        <v>0</v>
      </c>
      <c r="H17" s="19">
        <f>SUM(F17:G17)</f>
        <v>0</v>
      </c>
      <c r="I17" s="19">
        <f>E17+H17</f>
        <v>0</v>
      </c>
      <c r="J17" s="386" t="s">
        <v>319</v>
      </c>
      <c r="K17" s="387"/>
      <c r="L17" s="388"/>
    </row>
    <row r="18" spans="1:14" x14ac:dyDescent="0.25">
      <c r="A18" s="34" t="s">
        <v>45</v>
      </c>
      <c r="B18" s="432" t="s">
        <v>46</v>
      </c>
      <c r="C18" s="433"/>
      <c r="D18" s="433"/>
      <c r="E18" s="433"/>
      <c r="F18" s="433"/>
      <c r="G18" s="433"/>
      <c r="H18" s="433"/>
      <c r="I18" s="433"/>
      <c r="J18" s="386"/>
      <c r="K18" s="386"/>
    </row>
    <row r="19" spans="1:14" ht="24" x14ac:dyDescent="0.25">
      <c r="A19" s="34" t="s">
        <v>47</v>
      </c>
      <c r="B19" s="41" t="s">
        <v>267</v>
      </c>
      <c r="C19" s="36">
        <v>0</v>
      </c>
      <c r="D19" s="36">
        <v>0</v>
      </c>
      <c r="E19" s="43">
        <f t="shared" ref="E19" si="12">SUM(C19:D19)</f>
        <v>0</v>
      </c>
      <c r="F19" s="36">
        <v>0</v>
      </c>
      <c r="G19" s="36">
        <v>0</v>
      </c>
      <c r="H19" s="26">
        <f t="shared" ref="H19" si="13">SUM(F19:G19)</f>
        <v>0</v>
      </c>
      <c r="I19" s="26">
        <f t="shared" ref="I19" si="14">E19+H19</f>
        <v>0</v>
      </c>
      <c r="J19" s="386" t="s">
        <v>319</v>
      </c>
      <c r="K19" s="386"/>
    </row>
    <row r="20" spans="1:14" ht="24" x14ac:dyDescent="0.25">
      <c r="A20" s="34" t="s">
        <v>48</v>
      </c>
      <c r="B20" s="35" t="s">
        <v>268</v>
      </c>
      <c r="C20" s="36">
        <v>0</v>
      </c>
      <c r="D20" s="36">
        <v>0</v>
      </c>
      <c r="E20" s="43">
        <f t="shared" ref="E20" si="15">SUM(C20:D20)</f>
        <v>0</v>
      </c>
      <c r="F20" s="36">
        <v>0</v>
      </c>
      <c r="G20" s="36">
        <v>0</v>
      </c>
      <c r="H20" s="26">
        <f t="shared" ref="H20" si="16">SUM(F20:G20)</f>
        <v>0</v>
      </c>
      <c r="I20" s="26">
        <f t="shared" ref="I20:I23" si="17">E20+H20</f>
        <v>0</v>
      </c>
      <c r="J20" s="386" t="s">
        <v>319</v>
      </c>
      <c r="K20" s="386"/>
    </row>
    <row r="21" spans="1:14" x14ac:dyDescent="0.25">
      <c r="A21" s="34" t="s">
        <v>49</v>
      </c>
      <c r="B21" s="35" t="s">
        <v>282</v>
      </c>
      <c r="C21" s="36">
        <v>0</v>
      </c>
      <c r="D21" s="36">
        <v>0</v>
      </c>
      <c r="E21" s="43">
        <f t="shared" ref="E21" si="18">SUM(C21:D21)</f>
        <v>0</v>
      </c>
      <c r="F21" s="36">
        <v>0</v>
      </c>
      <c r="G21" s="36">
        <v>0</v>
      </c>
      <c r="H21" s="26">
        <f t="shared" ref="H21" si="19">SUM(F21:G21)</f>
        <v>0</v>
      </c>
      <c r="I21" s="26">
        <f t="shared" si="17"/>
        <v>0</v>
      </c>
      <c r="J21" s="386" t="s">
        <v>319</v>
      </c>
      <c r="K21" s="386"/>
    </row>
    <row r="22" spans="1:14" x14ac:dyDescent="0.25">
      <c r="A22" s="34" t="s">
        <v>50</v>
      </c>
      <c r="B22" s="35" t="s">
        <v>283</v>
      </c>
      <c r="C22" s="36">
        <v>0</v>
      </c>
      <c r="D22" s="36">
        <v>0</v>
      </c>
      <c r="E22" s="43">
        <f t="shared" ref="E22" si="20">SUM(C22:D22)</f>
        <v>0</v>
      </c>
      <c r="F22" s="36">
        <v>0</v>
      </c>
      <c r="G22" s="36">
        <v>0</v>
      </c>
      <c r="H22" s="26">
        <f t="shared" ref="H22" si="21">SUM(F22:G22)</f>
        <v>0</v>
      </c>
      <c r="I22" s="26">
        <f t="shared" si="17"/>
        <v>0</v>
      </c>
      <c r="J22" s="386" t="s">
        <v>319</v>
      </c>
      <c r="K22" s="386"/>
    </row>
    <row r="23" spans="1:14" x14ac:dyDescent="0.25">
      <c r="A23" s="34" t="s">
        <v>51</v>
      </c>
      <c r="B23" s="42" t="s">
        <v>284</v>
      </c>
      <c r="C23" s="36">
        <v>0</v>
      </c>
      <c r="D23" s="36">
        <v>0</v>
      </c>
      <c r="E23" s="43">
        <f t="shared" ref="E23" si="22">SUM(C23:D23)</f>
        <v>0</v>
      </c>
      <c r="F23" s="36">
        <v>0</v>
      </c>
      <c r="G23" s="36">
        <v>0</v>
      </c>
      <c r="H23" s="26">
        <f t="shared" ref="H23" si="23">SUM(F23:G23)</f>
        <v>0</v>
      </c>
      <c r="I23" s="26">
        <f t="shared" si="17"/>
        <v>0</v>
      </c>
      <c r="J23" s="386" t="s">
        <v>319</v>
      </c>
      <c r="K23" s="389"/>
    </row>
    <row r="24" spans="1:14" x14ac:dyDescent="0.25">
      <c r="A24" s="34" t="s">
        <v>269</v>
      </c>
      <c r="B24" s="42" t="s">
        <v>285</v>
      </c>
      <c r="C24" s="295" t="s">
        <v>429</v>
      </c>
      <c r="D24" s="295" t="s">
        <v>429</v>
      </c>
      <c r="E24" s="295" t="s">
        <v>429</v>
      </c>
      <c r="F24" s="295" t="s">
        <v>429</v>
      </c>
      <c r="G24" s="295" t="s">
        <v>429</v>
      </c>
      <c r="H24" s="295" t="s">
        <v>429</v>
      </c>
      <c r="I24" s="295" t="s">
        <v>429</v>
      </c>
      <c r="J24" s="386" t="s">
        <v>320</v>
      </c>
      <c r="K24" s="439" t="s">
        <v>473</v>
      </c>
      <c r="L24" s="439"/>
      <c r="M24" s="439"/>
      <c r="N24" s="439"/>
    </row>
    <row r="25" spans="1:14" x14ac:dyDescent="0.25">
      <c r="A25" s="34" t="s">
        <v>286</v>
      </c>
      <c r="B25" s="42" t="s">
        <v>287</v>
      </c>
      <c r="C25" s="295" t="s">
        <v>429</v>
      </c>
      <c r="D25" s="295" t="s">
        <v>429</v>
      </c>
      <c r="E25" s="295" t="s">
        <v>429</v>
      </c>
      <c r="F25" s="295" t="s">
        <v>429</v>
      </c>
      <c r="G25" s="295" t="s">
        <v>429</v>
      </c>
      <c r="H25" s="295" t="s">
        <v>429</v>
      </c>
      <c r="I25" s="295" t="s">
        <v>429</v>
      </c>
      <c r="J25" s="386" t="s">
        <v>320</v>
      </c>
      <c r="K25" s="439" t="s">
        <v>473</v>
      </c>
      <c r="L25" s="439"/>
      <c r="M25" s="439"/>
      <c r="N25" s="439"/>
    </row>
    <row r="26" spans="1:14" x14ac:dyDescent="0.25">
      <c r="A26" s="34" t="s">
        <v>288</v>
      </c>
      <c r="B26" s="42" t="s">
        <v>290</v>
      </c>
      <c r="C26" s="295" t="s">
        <v>429</v>
      </c>
      <c r="D26" s="295" t="s">
        <v>429</v>
      </c>
      <c r="E26" s="295" t="s">
        <v>429</v>
      </c>
      <c r="F26" s="295" t="s">
        <v>429</v>
      </c>
      <c r="G26" s="295" t="s">
        <v>429</v>
      </c>
      <c r="H26" s="295" t="s">
        <v>429</v>
      </c>
      <c r="I26" s="295" t="s">
        <v>429</v>
      </c>
      <c r="J26" s="386" t="s">
        <v>320</v>
      </c>
      <c r="K26" s="439" t="s">
        <v>473</v>
      </c>
      <c r="L26" s="439"/>
      <c r="M26" s="439"/>
      <c r="N26" s="439"/>
    </row>
    <row r="27" spans="1:14" x14ac:dyDescent="0.25">
      <c r="A27" s="34" t="s">
        <v>289</v>
      </c>
      <c r="B27" s="42" t="s">
        <v>291</v>
      </c>
      <c r="C27" s="295" t="s">
        <v>429</v>
      </c>
      <c r="D27" s="295" t="s">
        <v>429</v>
      </c>
      <c r="E27" s="295" t="s">
        <v>429</v>
      </c>
      <c r="F27" s="295" t="s">
        <v>429</v>
      </c>
      <c r="G27" s="295" t="s">
        <v>429</v>
      </c>
      <c r="H27" s="295" t="s">
        <v>429</v>
      </c>
      <c r="I27" s="295" t="s">
        <v>429</v>
      </c>
      <c r="J27" s="386" t="s">
        <v>320</v>
      </c>
      <c r="K27" s="439" t="s">
        <v>473</v>
      </c>
      <c r="L27" s="439"/>
      <c r="M27" s="439"/>
      <c r="N27" s="439"/>
    </row>
    <row r="28" spans="1:14" x14ac:dyDescent="0.25">
      <c r="A28" s="34" t="s">
        <v>292</v>
      </c>
      <c r="B28" s="42" t="s">
        <v>295</v>
      </c>
      <c r="C28" s="295">
        <f>C29+C30+C31</f>
        <v>0</v>
      </c>
      <c r="D28" s="295">
        <f>D29+D30+D31</f>
        <v>0</v>
      </c>
      <c r="E28" s="43">
        <f t="shared" ref="E28" si="24">SUM(C28:D28)</f>
        <v>0</v>
      </c>
      <c r="F28" s="295">
        <f>F29+F30+F31</f>
        <v>0</v>
      </c>
      <c r="G28" s="295">
        <f>G29+G30+G31</f>
        <v>0</v>
      </c>
      <c r="H28" s="26">
        <f t="shared" ref="H28" si="25">SUM(F28:G28)</f>
        <v>0</v>
      </c>
      <c r="I28" s="26">
        <f t="shared" ref="I28:I30" si="26">E28+H28</f>
        <v>0</v>
      </c>
      <c r="J28" s="386" t="s">
        <v>319</v>
      </c>
      <c r="K28" s="390"/>
    </row>
    <row r="29" spans="1:14" x14ac:dyDescent="0.25">
      <c r="A29" s="34" t="s">
        <v>293</v>
      </c>
      <c r="B29" s="42" t="s">
        <v>296</v>
      </c>
      <c r="C29" s="36">
        <v>0</v>
      </c>
      <c r="D29" s="36">
        <v>0</v>
      </c>
      <c r="E29" s="43">
        <f t="shared" ref="E29" si="27">SUM(C29:D29)</f>
        <v>0</v>
      </c>
      <c r="F29" s="36">
        <v>0</v>
      </c>
      <c r="G29" s="36">
        <v>0</v>
      </c>
      <c r="H29" s="26">
        <f t="shared" ref="H29" si="28">SUM(F29:G29)</f>
        <v>0</v>
      </c>
      <c r="I29" s="26">
        <f t="shared" si="26"/>
        <v>0</v>
      </c>
      <c r="J29" s="386" t="s">
        <v>319</v>
      </c>
      <c r="K29" s="386"/>
    </row>
    <row r="30" spans="1:14" x14ac:dyDescent="0.25">
      <c r="A30" s="34" t="s">
        <v>294</v>
      </c>
      <c r="B30" s="42" t="s">
        <v>297</v>
      </c>
      <c r="C30" s="36">
        <v>0</v>
      </c>
      <c r="D30" s="36">
        <v>0</v>
      </c>
      <c r="E30" s="43">
        <f t="shared" ref="E30" si="29">SUM(C30:D30)</f>
        <v>0</v>
      </c>
      <c r="F30" s="36">
        <v>0</v>
      </c>
      <c r="G30" s="36">
        <v>0</v>
      </c>
      <c r="H30" s="26">
        <f t="shared" ref="H30" si="30">SUM(F30:G30)</f>
        <v>0</v>
      </c>
      <c r="I30" s="26">
        <f t="shared" si="26"/>
        <v>0</v>
      </c>
      <c r="J30" s="386" t="s">
        <v>319</v>
      </c>
      <c r="K30" s="386"/>
    </row>
    <row r="31" spans="1:14" ht="24" x14ac:dyDescent="0.25">
      <c r="A31" s="34" t="s">
        <v>451</v>
      </c>
      <c r="B31" s="103" t="s">
        <v>452</v>
      </c>
      <c r="C31" s="36">
        <v>0</v>
      </c>
      <c r="D31" s="36">
        <v>0</v>
      </c>
      <c r="E31" s="43">
        <f t="shared" ref="E31" si="31">SUM(C31:D31)</f>
        <v>0</v>
      </c>
      <c r="F31" s="36">
        <v>0</v>
      </c>
      <c r="G31" s="36">
        <v>0</v>
      </c>
      <c r="H31" s="26">
        <f t="shared" ref="H31" si="32">SUM(F31:G31)</f>
        <v>0</v>
      </c>
      <c r="I31" s="26">
        <f t="shared" ref="I31" si="33">E31+H31</f>
        <v>0</v>
      </c>
      <c r="J31" s="386" t="s">
        <v>319</v>
      </c>
      <c r="K31" s="386"/>
    </row>
    <row r="32" spans="1:14" s="40" customFormat="1" ht="26.65" customHeight="1" x14ac:dyDescent="0.25">
      <c r="A32" s="34"/>
      <c r="B32" s="37" t="s">
        <v>52</v>
      </c>
      <c r="C32" s="19">
        <f>C19+C20+C21+C22+C23+C28</f>
        <v>0</v>
      </c>
      <c r="D32" s="19">
        <f t="shared" ref="D32:G32" si="34">D19+D20+D21+D22+D23+D28</f>
        <v>0</v>
      </c>
      <c r="E32" s="19">
        <f>SUM(C32:D32)</f>
        <v>0</v>
      </c>
      <c r="F32" s="19">
        <f t="shared" si="34"/>
        <v>0</v>
      </c>
      <c r="G32" s="19">
        <f t="shared" si="34"/>
        <v>0</v>
      </c>
      <c r="H32" s="19">
        <f>SUM(F32:G32)</f>
        <v>0</v>
      </c>
      <c r="I32" s="19">
        <f>E32+H32</f>
        <v>0</v>
      </c>
      <c r="J32" s="400"/>
      <c r="K32" s="391" t="e">
        <f>E32/E50</f>
        <v>#DIV/0!</v>
      </c>
      <c r="L32" s="442" t="s">
        <v>461</v>
      </c>
      <c r="M32" s="443"/>
      <c r="N32" s="443"/>
    </row>
    <row r="33" spans="1:11" x14ac:dyDescent="0.25">
      <c r="A33" s="34">
        <v>4</v>
      </c>
      <c r="B33" s="432" t="s">
        <v>53</v>
      </c>
      <c r="C33" s="433"/>
      <c r="D33" s="433"/>
      <c r="E33" s="433"/>
      <c r="F33" s="433"/>
      <c r="G33" s="433"/>
      <c r="H33" s="433"/>
      <c r="I33" s="433"/>
      <c r="J33" s="386"/>
      <c r="K33" s="386"/>
    </row>
    <row r="34" spans="1:11" x14ac:dyDescent="0.25">
      <c r="A34" s="34"/>
      <c r="B34" s="313" t="s">
        <v>314</v>
      </c>
      <c r="C34" s="306"/>
      <c r="D34" s="306"/>
      <c r="E34" s="306"/>
      <c r="F34" s="306"/>
      <c r="G34" s="306"/>
      <c r="H34" s="306"/>
      <c r="I34" s="306"/>
      <c r="J34" s="386"/>
      <c r="K34" s="386"/>
    </row>
    <row r="35" spans="1:11" x14ac:dyDescent="0.25">
      <c r="A35" s="34" t="s">
        <v>54</v>
      </c>
      <c r="B35" s="35" t="s">
        <v>55</v>
      </c>
      <c r="C35" s="36">
        <v>0</v>
      </c>
      <c r="D35" s="36">
        <v>0</v>
      </c>
      <c r="E35" s="43">
        <f t="shared" ref="E35:E39" si="35">SUM(C35:D35)</f>
        <v>0</v>
      </c>
      <c r="F35" s="36">
        <v>0</v>
      </c>
      <c r="G35" s="36">
        <v>0</v>
      </c>
      <c r="H35" s="26">
        <f t="shared" ref="H35" si="36">SUM(F35:G35)</f>
        <v>0</v>
      </c>
      <c r="I35" s="26">
        <f t="shared" ref="I35" si="37">E35+H35</f>
        <v>0</v>
      </c>
      <c r="J35" s="386" t="s">
        <v>319</v>
      </c>
      <c r="K35" s="386"/>
    </row>
    <row r="36" spans="1:11" x14ac:dyDescent="0.25">
      <c r="A36" s="34" t="s">
        <v>56</v>
      </c>
      <c r="B36" s="35" t="s">
        <v>273</v>
      </c>
      <c r="C36" s="36">
        <v>0</v>
      </c>
      <c r="D36" s="36">
        <v>0</v>
      </c>
      <c r="E36" s="43">
        <f t="shared" si="35"/>
        <v>0</v>
      </c>
      <c r="F36" s="36">
        <v>0</v>
      </c>
      <c r="G36" s="36">
        <v>0</v>
      </c>
      <c r="H36" s="26">
        <f t="shared" ref="H36" si="38">SUM(F36:G36)</f>
        <v>0</v>
      </c>
      <c r="I36" s="26">
        <f t="shared" ref="I36:I40" si="39">E36+H36</f>
        <v>0</v>
      </c>
      <c r="J36" s="386" t="s">
        <v>319</v>
      </c>
      <c r="K36" s="386"/>
    </row>
    <row r="37" spans="1:11" x14ac:dyDescent="0.25">
      <c r="A37" s="34" t="s">
        <v>57</v>
      </c>
      <c r="B37" s="35" t="s">
        <v>276</v>
      </c>
      <c r="C37" s="36">
        <v>0</v>
      </c>
      <c r="D37" s="36">
        <v>0</v>
      </c>
      <c r="E37" s="43">
        <f t="shared" si="35"/>
        <v>0</v>
      </c>
      <c r="F37" s="36">
        <v>0</v>
      </c>
      <c r="G37" s="36">
        <v>0</v>
      </c>
      <c r="H37" s="26">
        <f t="shared" ref="H37" si="40">SUM(F37:G37)</f>
        <v>0</v>
      </c>
      <c r="I37" s="26">
        <f t="shared" si="39"/>
        <v>0</v>
      </c>
      <c r="J37" s="386" t="s">
        <v>319</v>
      </c>
      <c r="K37" s="386"/>
    </row>
    <row r="38" spans="1:11" x14ac:dyDescent="0.25">
      <c r="A38" s="34" t="s">
        <v>274</v>
      </c>
      <c r="B38" s="35" t="s">
        <v>277</v>
      </c>
      <c r="C38" s="36">
        <v>0</v>
      </c>
      <c r="D38" s="36">
        <v>0</v>
      </c>
      <c r="E38" s="43">
        <f t="shared" si="35"/>
        <v>0</v>
      </c>
      <c r="F38" s="36">
        <v>0</v>
      </c>
      <c r="G38" s="36">
        <v>0</v>
      </c>
      <c r="H38" s="26">
        <f t="shared" ref="H38" si="41">SUM(F38:G38)</f>
        <v>0</v>
      </c>
      <c r="I38" s="26">
        <f t="shared" si="39"/>
        <v>0</v>
      </c>
      <c r="J38" s="386" t="s">
        <v>319</v>
      </c>
      <c r="K38" s="386"/>
    </row>
    <row r="39" spans="1:11" x14ac:dyDescent="0.25">
      <c r="A39" s="34" t="s">
        <v>271</v>
      </c>
      <c r="B39" s="35" t="s">
        <v>272</v>
      </c>
      <c r="C39" s="36">
        <v>0</v>
      </c>
      <c r="D39" s="36">
        <v>0</v>
      </c>
      <c r="E39" s="43">
        <f t="shared" si="35"/>
        <v>0</v>
      </c>
      <c r="F39" s="36">
        <v>0</v>
      </c>
      <c r="G39" s="36">
        <v>0</v>
      </c>
      <c r="H39" s="26">
        <f t="shared" ref="H39" si="42">SUM(F39:G39)</f>
        <v>0</v>
      </c>
      <c r="I39" s="26">
        <f t="shared" si="39"/>
        <v>0</v>
      </c>
      <c r="J39" s="386" t="s">
        <v>319</v>
      </c>
      <c r="K39" s="386"/>
    </row>
    <row r="40" spans="1:11" x14ac:dyDescent="0.25">
      <c r="A40" s="34" t="s">
        <v>270</v>
      </c>
      <c r="B40" s="35" t="s">
        <v>58</v>
      </c>
      <c r="C40" s="36">
        <v>0</v>
      </c>
      <c r="D40" s="36">
        <v>0</v>
      </c>
      <c r="E40" s="43">
        <f t="shared" ref="E40" si="43">SUM(C40:D40)</f>
        <v>0</v>
      </c>
      <c r="F40" s="36">
        <v>0</v>
      </c>
      <c r="G40" s="36">
        <v>0</v>
      </c>
      <c r="H40" s="26">
        <f t="shared" ref="H40" si="44">SUM(F40:G40)</f>
        <v>0</v>
      </c>
      <c r="I40" s="26">
        <f t="shared" si="39"/>
        <v>0</v>
      </c>
      <c r="J40" s="386" t="s">
        <v>319</v>
      </c>
      <c r="K40" s="386"/>
    </row>
    <row r="41" spans="1:11" x14ac:dyDescent="0.25">
      <c r="A41" s="34"/>
      <c r="B41" s="312" t="s">
        <v>313</v>
      </c>
      <c r="C41" s="314">
        <f>SUM(C35:C40)</f>
        <v>0</v>
      </c>
      <c r="D41" s="314">
        <f t="shared" ref="D41:G41" si="45">SUM(D35:D40)</f>
        <v>0</v>
      </c>
      <c r="E41" s="19">
        <f>SUM(C41:D41)</f>
        <v>0</v>
      </c>
      <c r="F41" s="314">
        <f t="shared" si="45"/>
        <v>0</v>
      </c>
      <c r="G41" s="314">
        <f t="shared" si="45"/>
        <v>0</v>
      </c>
      <c r="H41" s="19">
        <f>SUM(F41:G41)</f>
        <v>0</v>
      </c>
      <c r="I41" s="19">
        <f>E41+H41</f>
        <v>0</v>
      </c>
      <c r="J41" s="386"/>
      <c r="K41" s="386"/>
    </row>
    <row r="42" spans="1:11" x14ac:dyDescent="0.25">
      <c r="A42" s="34"/>
      <c r="B42" s="313" t="s">
        <v>315</v>
      </c>
      <c r="C42" s="295"/>
      <c r="D42" s="295"/>
      <c r="E42" s="26"/>
      <c r="F42" s="295"/>
      <c r="G42" s="295"/>
      <c r="H42" s="26"/>
      <c r="I42" s="26"/>
      <c r="J42" s="386"/>
      <c r="K42" s="386"/>
    </row>
    <row r="43" spans="1:11" x14ac:dyDescent="0.25">
      <c r="A43" s="34"/>
      <c r="B43" s="35" t="s">
        <v>55</v>
      </c>
      <c r="C43" s="36">
        <v>0</v>
      </c>
      <c r="D43" s="36">
        <v>0</v>
      </c>
      <c r="E43" s="43">
        <f t="shared" ref="E43:E47" si="46">SUM(C43:D43)</f>
        <v>0</v>
      </c>
      <c r="F43" s="36">
        <v>0</v>
      </c>
      <c r="G43" s="36">
        <v>0</v>
      </c>
      <c r="H43" s="43">
        <f t="shared" ref="H43" si="47">SUM(F43:G43)</f>
        <v>0</v>
      </c>
      <c r="I43" s="26">
        <f t="shared" ref="I43" si="48">E43+H43</f>
        <v>0</v>
      </c>
      <c r="J43" s="386" t="s">
        <v>319</v>
      </c>
      <c r="K43" s="386"/>
    </row>
    <row r="44" spans="1:11" x14ac:dyDescent="0.25">
      <c r="A44" s="34"/>
      <c r="B44" s="35" t="s">
        <v>273</v>
      </c>
      <c r="C44" s="36">
        <v>0</v>
      </c>
      <c r="D44" s="36">
        <v>0</v>
      </c>
      <c r="E44" s="43">
        <f t="shared" si="46"/>
        <v>0</v>
      </c>
      <c r="F44" s="36">
        <v>0</v>
      </c>
      <c r="G44" s="36">
        <v>0</v>
      </c>
      <c r="H44" s="26">
        <f t="shared" ref="H44:H47" si="49">SUM(F44:G44)</f>
        <v>0</v>
      </c>
      <c r="I44" s="26">
        <f t="shared" ref="I44:I47" si="50">E44+H44</f>
        <v>0</v>
      </c>
      <c r="J44" s="386" t="s">
        <v>319</v>
      </c>
      <c r="K44" s="386"/>
    </row>
    <row r="45" spans="1:11" x14ac:dyDescent="0.25">
      <c r="A45" s="34"/>
      <c r="B45" s="35" t="s">
        <v>276</v>
      </c>
      <c r="C45" s="36">
        <v>0</v>
      </c>
      <c r="D45" s="36">
        <v>0</v>
      </c>
      <c r="E45" s="43">
        <f t="shared" si="46"/>
        <v>0</v>
      </c>
      <c r="F45" s="36">
        <v>0</v>
      </c>
      <c r="G45" s="36">
        <v>0</v>
      </c>
      <c r="H45" s="26">
        <f t="shared" si="49"/>
        <v>0</v>
      </c>
      <c r="I45" s="26">
        <f t="shared" si="50"/>
        <v>0</v>
      </c>
      <c r="J45" s="386" t="s">
        <v>319</v>
      </c>
      <c r="K45" s="386"/>
    </row>
    <row r="46" spans="1:11" x14ac:dyDescent="0.25">
      <c r="A46" s="34"/>
      <c r="B46" s="35" t="s">
        <v>277</v>
      </c>
      <c r="C46" s="36">
        <v>0</v>
      </c>
      <c r="D46" s="36">
        <v>0</v>
      </c>
      <c r="E46" s="43">
        <f t="shared" si="46"/>
        <v>0</v>
      </c>
      <c r="F46" s="36">
        <v>0</v>
      </c>
      <c r="G46" s="36">
        <v>0</v>
      </c>
      <c r="H46" s="26">
        <f t="shared" si="49"/>
        <v>0</v>
      </c>
      <c r="I46" s="26">
        <f t="shared" si="50"/>
        <v>0</v>
      </c>
      <c r="J46" s="386" t="s">
        <v>319</v>
      </c>
      <c r="K46" s="386"/>
    </row>
    <row r="47" spans="1:11" x14ac:dyDescent="0.25">
      <c r="A47" s="34"/>
      <c r="B47" s="35" t="s">
        <v>272</v>
      </c>
      <c r="C47" s="36">
        <v>0</v>
      </c>
      <c r="D47" s="36">
        <v>0</v>
      </c>
      <c r="E47" s="43">
        <f t="shared" si="46"/>
        <v>0</v>
      </c>
      <c r="F47" s="36">
        <v>0</v>
      </c>
      <c r="G47" s="36">
        <v>0</v>
      </c>
      <c r="H47" s="26">
        <f t="shared" si="49"/>
        <v>0</v>
      </c>
      <c r="I47" s="26">
        <f t="shared" si="50"/>
        <v>0</v>
      </c>
      <c r="J47" s="386" t="s">
        <v>319</v>
      </c>
      <c r="K47" s="386"/>
    </row>
    <row r="48" spans="1:11" x14ac:dyDescent="0.25">
      <c r="A48" s="34"/>
      <c r="B48" s="35" t="s">
        <v>58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ref="I48" si="51">E48+H48</f>
        <v>0</v>
      </c>
      <c r="J48" s="386" t="s">
        <v>319</v>
      </c>
      <c r="K48" s="386"/>
    </row>
    <row r="49" spans="1:19" ht="45" customHeight="1" x14ac:dyDescent="0.25">
      <c r="A49" s="34"/>
      <c r="B49" s="312" t="s">
        <v>426</v>
      </c>
      <c r="C49" s="314">
        <f t="shared" ref="C49:G49" si="52">SUM(C43:C48)</f>
        <v>0</v>
      </c>
      <c r="D49" s="314">
        <f t="shared" si="52"/>
        <v>0</v>
      </c>
      <c r="E49" s="19">
        <f>SUM(C49:D49)</f>
        <v>0</v>
      </c>
      <c r="F49" s="314">
        <f t="shared" si="52"/>
        <v>0</v>
      </c>
      <c r="G49" s="314">
        <f t="shared" si="52"/>
        <v>0</v>
      </c>
      <c r="H49" s="19">
        <f>SUM(F49:G49)</f>
        <v>0</v>
      </c>
      <c r="I49" s="19">
        <f>E49+H49</f>
        <v>0</v>
      </c>
      <c r="J49" s="386"/>
      <c r="K49" s="391" t="e">
        <f>E49/(E14+E17+E41+E53)</f>
        <v>#DIV/0!</v>
      </c>
      <c r="L49" s="442" t="s">
        <v>439</v>
      </c>
      <c r="M49" s="443"/>
      <c r="N49" s="443"/>
    </row>
    <row r="50" spans="1:19" s="40" customFormat="1" x14ac:dyDescent="0.25">
      <c r="A50" s="34"/>
      <c r="B50" s="37" t="s">
        <v>59</v>
      </c>
      <c r="C50" s="19">
        <f>C41+C49</f>
        <v>0</v>
      </c>
      <c r="D50" s="19">
        <f t="shared" ref="D50:G50" si="53">D41+D49</f>
        <v>0</v>
      </c>
      <c r="E50" s="19">
        <f>SUM(C50:D50)</f>
        <v>0</v>
      </c>
      <c r="F50" s="19">
        <f t="shared" si="53"/>
        <v>0</v>
      </c>
      <c r="G50" s="19">
        <f t="shared" si="53"/>
        <v>0</v>
      </c>
      <c r="H50" s="19">
        <f>SUM(F50:G50)</f>
        <v>0</v>
      </c>
      <c r="I50" s="19">
        <f>E50+H50</f>
        <v>0</v>
      </c>
      <c r="J50" s="387"/>
      <c r="K50" s="387"/>
      <c r="L50" s="382"/>
    </row>
    <row r="51" spans="1:19" x14ac:dyDescent="0.25">
      <c r="A51" s="34" t="s">
        <v>60</v>
      </c>
      <c r="B51" s="432" t="s">
        <v>61</v>
      </c>
      <c r="C51" s="433"/>
      <c r="D51" s="433"/>
      <c r="E51" s="433"/>
      <c r="F51" s="433"/>
      <c r="G51" s="433"/>
      <c r="H51" s="433"/>
      <c r="I51" s="433"/>
      <c r="J51" s="386"/>
      <c r="K51" s="386"/>
    </row>
    <row r="52" spans="1:19" x14ac:dyDescent="0.25">
      <c r="A52" s="34" t="s">
        <v>62</v>
      </c>
      <c r="B52" s="35" t="s">
        <v>63</v>
      </c>
      <c r="C52" s="295">
        <f>C53+C54</f>
        <v>0</v>
      </c>
      <c r="D52" s="295">
        <f>D53+D54</f>
        <v>0</v>
      </c>
      <c r="E52" s="26">
        <f t="shared" ref="E52" si="54">C52+D52</f>
        <v>0</v>
      </c>
      <c r="F52" s="295">
        <f>F53+F54</f>
        <v>0</v>
      </c>
      <c r="G52" s="295">
        <f>G53+G54</f>
        <v>0</v>
      </c>
      <c r="H52" s="26">
        <f t="shared" ref="H52" si="55">F52+G52</f>
        <v>0</v>
      </c>
      <c r="I52" s="26">
        <f t="shared" ref="I52" si="56">E52+H52</f>
        <v>0</v>
      </c>
      <c r="J52" s="386" t="s">
        <v>319</v>
      </c>
      <c r="K52" s="386"/>
    </row>
    <row r="53" spans="1:19" x14ac:dyDescent="0.25">
      <c r="A53" s="34" t="s">
        <v>64</v>
      </c>
      <c r="B53" s="35" t="s">
        <v>65</v>
      </c>
      <c r="C53" s="36">
        <v>0</v>
      </c>
      <c r="D53" s="36">
        <v>0</v>
      </c>
      <c r="E53" s="43">
        <f t="shared" ref="E53:E56" si="57">C53+D53</f>
        <v>0</v>
      </c>
      <c r="F53" s="36">
        <v>0</v>
      </c>
      <c r="G53" s="36">
        <v>0</v>
      </c>
      <c r="H53" s="26">
        <f t="shared" ref="H53:H56" si="58">F53+G53</f>
        <v>0</v>
      </c>
      <c r="I53" s="26">
        <f t="shared" ref="I53:I56" si="59">E53+H53</f>
        <v>0</v>
      </c>
      <c r="J53" s="386" t="s">
        <v>319</v>
      </c>
      <c r="K53" s="386"/>
    </row>
    <row r="54" spans="1:19" x14ac:dyDescent="0.25">
      <c r="A54" s="34" t="s">
        <v>66</v>
      </c>
      <c r="B54" s="35" t="s">
        <v>67</v>
      </c>
      <c r="C54" s="36">
        <v>0</v>
      </c>
      <c r="D54" s="36">
        <v>0</v>
      </c>
      <c r="E54" s="43">
        <f t="shared" si="57"/>
        <v>0</v>
      </c>
      <c r="F54" s="36">
        <v>0</v>
      </c>
      <c r="G54" s="36">
        <v>0</v>
      </c>
      <c r="H54" s="26">
        <f t="shared" si="58"/>
        <v>0</v>
      </c>
      <c r="I54" s="26">
        <f t="shared" si="59"/>
        <v>0</v>
      </c>
      <c r="J54" s="386" t="s">
        <v>319</v>
      </c>
      <c r="K54" s="386"/>
    </row>
    <row r="55" spans="1:19" ht="36" x14ac:dyDescent="0.25">
      <c r="A55" s="34" t="s">
        <v>275</v>
      </c>
      <c r="B55" s="35" t="s">
        <v>457</v>
      </c>
      <c r="C55" s="36">
        <v>0</v>
      </c>
      <c r="D55" s="36">
        <v>0</v>
      </c>
      <c r="E55" s="43">
        <f t="shared" ref="E55" si="60">C55+D55</f>
        <v>0</v>
      </c>
      <c r="F55" s="36">
        <v>0</v>
      </c>
      <c r="G55" s="36">
        <v>0</v>
      </c>
      <c r="H55" s="26">
        <f t="shared" ref="H55" si="61">F55+G55</f>
        <v>0</v>
      </c>
      <c r="I55" s="26">
        <f t="shared" ref="I55" si="62">E55+H55</f>
        <v>0</v>
      </c>
      <c r="J55" s="386" t="s">
        <v>319</v>
      </c>
      <c r="K55" s="377"/>
      <c r="L55" s="381"/>
      <c r="M55" s="381"/>
      <c r="N55" s="381"/>
    </row>
    <row r="56" spans="1:19" ht="30.95" customHeight="1" x14ac:dyDescent="0.25">
      <c r="A56" s="34" t="s">
        <v>68</v>
      </c>
      <c r="B56" s="35" t="s">
        <v>69</v>
      </c>
      <c r="C56" s="36">
        <v>0</v>
      </c>
      <c r="D56" s="36">
        <v>0</v>
      </c>
      <c r="E56" s="43">
        <f t="shared" si="57"/>
        <v>0</v>
      </c>
      <c r="F56" s="36">
        <v>0</v>
      </c>
      <c r="G56" s="36">
        <v>0</v>
      </c>
      <c r="H56" s="26">
        <f t="shared" si="58"/>
        <v>0</v>
      </c>
      <c r="I56" s="26">
        <f t="shared" si="59"/>
        <v>0</v>
      </c>
      <c r="J56" s="386" t="s">
        <v>319</v>
      </c>
      <c r="K56" s="392" t="e">
        <f>E56/(E14+E17+E50)</f>
        <v>#DIV/0!</v>
      </c>
      <c r="L56" s="444" t="s">
        <v>438</v>
      </c>
      <c r="M56" s="445"/>
      <c r="N56" s="445"/>
    </row>
    <row r="57" spans="1:19" x14ac:dyDescent="0.25">
      <c r="A57" s="34" t="s">
        <v>298</v>
      </c>
      <c r="B57" s="35" t="s">
        <v>299</v>
      </c>
      <c r="C57" s="19" t="s">
        <v>429</v>
      </c>
      <c r="D57" s="19" t="s">
        <v>429</v>
      </c>
      <c r="E57" s="19" t="s">
        <v>429</v>
      </c>
      <c r="F57" s="19" t="s">
        <v>429</v>
      </c>
      <c r="G57" s="19" t="s">
        <v>429</v>
      </c>
      <c r="H57" s="19" t="s">
        <v>429</v>
      </c>
      <c r="I57" s="19" t="s">
        <v>429</v>
      </c>
      <c r="J57" s="386" t="s">
        <v>320</v>
      </c>
      <c r="K57" s="439" t="s">
        <v>473</v>
      </c>
      <c r="L57" s="439"/>
      <c r="M57" s="439"/>
      <c r="N57" s="439"/>
    </row>
    <row r="58" spans="1:19" s="40" customFormat="1" x14ac:dyDescent="0.25">
      <c r="A58" s="34"/>
      <c r="B58" s="37" t="s">
        <v>70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86"/>
      <c r="K58" s="393"/>
      <c r="L58" s="388"/>
    </row>
    <row r="59" spans="1:19" s="40" customFormat="1" x14ac:dyDescent="0.25">
      <c r="A59" s="34" t="s">
        <v>427</v>
      </c>
      <c r="B59" s="37" t="s">
        <v>389</v>
      </c>
      <c r="C59" s="19" t="s">
        <v>429</v>
      </c>
      <c r="D59" s="19" t="s">
        <v>429</v>
      </c>
      <c r="E59" s="19" t="s">
        <v>429</v>
      </c>
      <c r="F59" s="36">
        <v>0</v>
      </c>
      <c r="G59" s="36">
        <v>0</v>
      </c>
      <c r="H59" s="19">
        <f>SUM(F59:G59)</f>
        <v>0</v>
      </c>
      <c r="I59" s="19">
        <f>H59</f>
        <v>0</v>
      </c>
      <c r="J59" s="386"/>
      <c r="K59" s="387"/>
      <c r="L59" s="388"/>
    </row>
    <row r="60" spans="1:19" s="40" customFormat="1" ht="36" x14ac:dyDescent="0.25">
      <c r="A60" s="34" t="s">
        <v>428</v>
      </c>
      <c r="B60" s="312" t="s">
        <v>445</v>
      </c>
      <c r="C60" s="19"/>
      <c r="D60" s="19"/>
      <c r="E60" s="19"/>
      <c r="F60" s="19"/>
      <c r="G60" s="19"/>
      <c r="H60" s="19"/>
      <c r="I60" s="19"/>
      <c r="J60" s="386"/>
      <c r="K60" s="387"/>
      <c r="L60" s="388"/>
    </row>
    <row r="61" spans="1:19" s="40" customFormat="1" ht="42.95" customHeight="1" x14ac:dyDescent="0.25">
      <c r="A61" s="34" t="s">
        <v>430</v>
      </c>
      <c r="B61" s="37" t="s">
        <v>467</v>
      </c>
      <c r="C61" s="36">
        <v>0</v>
      </c>
      <c r="D61" s="36">
        <v>0</v>
      </c>
      <c r="E61" s="27">
        <f>SUM(C61:D61)</f>
        <v>0</v>
      </c>
      <c r="F61" s="36">
        <v>0</v>
      </c>
      <c r="G61" s="36">
        <v>0</v>
      </c>
      <c r="H61" s="27">
        <f>SUM(F61:G61)</f>
        <v>0</v>
      </c>
      <c r="I61" s="26">
        <f t="shared" ref="I61:I62" si="63">E61+H61</f>
        <v>0</v>
      </c>
      <c r="J61" s="386" t="s">
        <v>319</v>
      </c>
      <c r="K61" s="391" t="e">
        <f>E61/(E14+E17+E32-E22+E50+E53)</f>
        <v>#DIV/0!</v>
      </c>
      <c r="L61" s="440" t="s">
        <v>460</v>
      </c>
      <c r="M61" s="441"/>
      <c r="N61" s="441"/>
    </row>
    <row r="62" spans="1:19" s="40" customFormat="1" ht="32.65" customHeight="1" x14ac:dyDescent="0.25">
      <c r="A62" s="34" t="s">
        <v>446</v>
      </c>
      <c r="B62" s="37" t="s">
        <v>447</v>
      </c>
      <c r="C62" s="36">
        <v>0</v>
      </c>
      <c r="D62" s="36">
        <v>0</v>
      </c>
      <c r="E62" s="27">
        <f>SUM(C62:D62)</f>
        <v>0</v>
      </c>
      <c r="F62" s="36">
        <v>0</v>
      </c>
      <c r="G62" s="36">
        <v>0</v>
      </c>
      <c r="H62" s="27">
        <f>SUM(F62:G62)</f>
        <v>0</v>
      </c>
      <c r="I62" s="26">
        <f t="shared" si="63"/>
        <v>0</v>
      </c>
      <c r="J62" s="386" t="s">
        <v>319</v>
      </c>
      <c r="K62" s="391" t="e">
        <f>E62/(E14+E17+E50)</f>
        <v>#DIV/0!</v>
      </c>
      <c r="L62" s="440" t="s">
        <v>462</v>
      </c>
      <c r="M62" s="441"/>
      <c r="N62" s="441"/>
    </row>
    <row r="63" spans="1:19" s="40" customFormat="1" x14ac:dyDescent="0.25">
      <c r="A63" s="34"/>
      <c r="B63" s="37" t="s">
        <v>431</v>
      </c>
      <c r="C63" s="19">
        <f t="shared" ref="C63:G63" si="64">SUM(C61:C62)</f>
        <v>0</v>
      </c>
      <c r="D63" s="19">
        <f t="shared" si="64"/>
        <v>0</v>
      </c>
      <c r="E63" s="19">
        <f>SUM(C63:D63)</f>
        <v>0</v>
      </c>
      <c r="F63" s="19">
        <f t="shared" si="64"/>
        <v>0</v>
      </c>
      <c r="G63" s="19">
        <f t="shared" si="64"/>
        <v>0</v>
      </c>
      <c r="H63" s="19">
        <f>SUM(F63:G63)</f>
        <v>0</v>
      </c>
      <c r="I63" s="19">
        <f>E63+H63</f>
        <v>0</v>
      </c>
      <c r="J63" s="386" t="s">
        <v>319</v>
      </c>
      <c r="K63" s="387"/>
      <c r="L63" s="388"/>
    </row>
    <row r="64" spans="1:19" s="40" customFormat="1" x14ac:dyDescent="0.25">
      <c r="A64" s="34" t="s">
        <v>434</v>
      </c>
      <c r="B64" s="37" t="s">
        <v>472</v>
      </c>
      <c r="C64" s="19"/>
      <c r="D64" s="19"/>
      <c r="E64" s="21"/>
      <c r="F64" s="19"/>
      <c r="G64" s="19"/>
      <c r="H64" s="21"/>
      <c r="I64" s="21"/>
      <c r="J64" s="386"/>
      <c r="K64" s="387"/>
      <c r="L64" s="404"/>
      <c r="M64" s="388"/>
      <c r="N64" s="388"/>
      <c r="O64" s="388"/>
      <c r="P64" s="388"/>
      <c r="Q64" s="388"/>
      <c r="R64" s="388"/>
      <c r="S64" s="388"/>
    </row>
    <row r="65" spans="1:14" s="40" customFormat="1" ht="48" x14ac:dyDescent="0.25">
      <c r="A65" s="34" t="s">
        <v>442</v>
      </c>
      <c r="B65" s="37" t="s">
        <v>455</v>
      </c>
      <c r="C65" s="36">
        <v>0</v>
      </c>
      <c r="D65" s="36">
        <v>0</v>
      </c>
      <c r="E65" s="43">
        <f t="shared" ref="E65" si="65">C65+D65</f>
        <v>0</v>
      </c>
      <c r="F65" s="36">
        <v>0</v>
      </c>
      <c r="G65" s="36">
        <v>0</v>
      </c>
      <c r="H65" s="26">
        <f t="shared" ref="H65" si="66">F65+G65</f>
        <v>0</v>
      </c>
      <c r="I65" s="26">
        <f t="shared" ref="I65" si="67">E65+H65</f>
        <v>0</v>
      </c>
      <c r="J65" s="386"/>
      <c r="K65" s="387"/>
      <c r="L65" s="388"/>
    </row>
    <row r="66" spans="1:14" s="40" customFormat="1" ht="28.7" customHeight="1" x14ac:dyDescent="0.25">
      <c r="A66" s="34"/>
      <c r="B66" s="37" t="s">
        <v>435</v>
      </c>
      <c r="C66" s="19">
        <f>SUM(C65)</f>
        <v>0</v>
      </c>
      <c r="D66" s="19">
        <f>SUM(D65)</f>
        <v>0</v>
      </c>
      <c r="E66" s="21">
        <f>SUM(C66:D66)</f>
        <v>0</v>
      </c>
      <c r="F66" s="19">
        <f>SUM(F65)</f>
        <v>0</v>
      </c>
      <c r="G66" s="19">
        <f>SUM(G65)</f>
        <v>0</v>
      </c>
      <c r="H66" s="21">
        <f>SUM(F66:G66)</f>
        <v>0</v>
      </c>
      <c r="I66" s="21">
        <f>E66+H66</f>
        <v>0</v>
      </c>
      <c r="J66" s="386" t="s">
        <v>320</v>
      </c>
      <c r="K66" s="391" t="e">
        <f>E66/(E14+E17+E32+E50+E58+E63)</f>
        <v>#DIV/0!</v>
      </c>
      <c r="L66" s="440" t="s">
        <v>465</v>
      </c>
      <c r="M66" s="441"/>
      <c r="N66" s="441"/>
    </row>
    <row r="67" spans="1:14" s="40" customFormat="1" ht="21" customHeight="1" x14ac:dyDescent="0.25">
      <c r="A67" s="372"/>
      <c r="B67" s="373" t="s">
        <v>71</v>
      </c>
      <c r="C67" s="55">
        <f>C66+C63+C58+C50+C32+C17+C14</f>
        <v>0</v>
      </c>
      <c r="D67" s="55">
        <f>D66+D63+D58+D50+D32+D17+D14</f>
        <v>0</v>
      </c>
      <c r="E67" s="55">
        <f>SUM(C67:D67)</f>
        <v>0</v>
      </c>
      <c r="F67" s="55">
        <f>F66+F63+F59+F58+F50+F32+F17+F14</f>
        <v>0</v>
      </c>
      <c r="G67" s="55">
        <f>G66+G63+G59+G58+G50+G32+G17+G14</f>
        <v>0</v>
      </c>
      <c r="H67" s="55">
        <f>SUM(F67:G67)</f>
        <v>0</v>
      </c>
      <c r="I67" s="55">
        <f>E67+H67</f>
        <v>0</v>
      </c>
      <c r="J67" s="394"/>
      <c r="K67" s="394"/>
      <c r="L67" s="388"/>
    </row>
    <row r="68" spans="1:14" ht="20.45" customHeight="1" x14ac:dyDescent="0.25">
      <c r="A68" s="44"/>
      <c r="B68" s="45" t="s">
        <v>316</v>
      </c>
      <c r="C68" s="46"/>
      <c r="D68" s="46"/>
      <c r="E68" s="47"/>
      <c r="F68" s="46"/>
      <c r="G68" s="46"/>
      <c r="H68" s="47"/>
      <c r="I68" s="47"/>
      <c r="J68" s="383"/>
      <c r="K68" s="383"/>
    </row>
    <row r="69" spans="1:14" x14ac:dyDescent="0.25">
      <c r="A69" s="48"/>
      <c r="B69" s="49"/>
      <c r="C69" s="295">
        <f>C11+C12+C13+C17+C35+C36+C43+C44+C53</f>
        <v>0</v>
      </c>
      <c r="D69" s="295">
        <f>D11+D12+D13+D17+D35+D36+D43+D44+D53</f>
        <v>0</v>
      </c>
      <c r="E69" s="26">
        <f>C69+D69</f>
        <v>0</v>
      </c>
      <c r="F69" s="295">
        <f>F11+F12+F13+F17+F35+F36+F43+F44+F53</f>
        <v>0</v>
      </c>
      <c r="G69" s="295">
        <f>G11+G12+G13+G17+G35+G36+G43+G44+G53</f>
        <v>0</v>
      </c>
      <c r="H69" s="26">
        <f>F69+G69</f>
        <v>0</v>
      </c>
      <c r="I69" s="27">
        <f>E69+H69</f>
        <v>0</v>
      </c>
      <c r="J69" s="395"/>
      <c r="K69" s="395"/>
      <c r="L69" s="396"/>
    </row>
    <row r="70" spans="1:14" x14ac:dyDescent="0.25">
      <c r="A70" s="308"/>
      <c r="B70" s="309"/>
      <c r="C70" s="311"/>
      <c r="D70" s="311"/>
      <c r="F70" s="311"/>
      <c r="G70" s="311"/>
      <c r="I70" s="310"/>
      <c r="J70" s="396"/>
      <c r="K70" s="396"/>
      <c r="L70" s="396"/>
    </row>
    <row r="71" spans="1:14" s="369" customFormat="1" ht="43.9" customHeight="1" x14ac:dyDescent="0.2">
      <c r="A71" s="50"/>
      <c r="B71" s="430" t="s">
        <v>432</v>
      </c>
      <c r="C71" s="431"/>
      <c r="D71" s="431"/>
      <c r="E71" s="431"/>
      <c r="F71" s="431"/>
      <c r="G71" s="431"/>
      <c r="H71" s="14"/>
      <c r="I71" s="14"/>
      <c r="J71" s="396"/>
      <c r="K71" s="396"/>
      <c r="L71" s="396"/>
    </row>
    <row r="72" spans="1:14" s="369" customFormat="1" ht="44.45" customHeight="1" x14ac:dyDescent="0.2">
      <c r="A72" s="50"/>
      <c r="B72" s="430" t="s">
        <v>433</v>
      </c>
      <c r="C72" s="431"/>
      <c r="D72" s="431"/>
      <c r="E72" s="431"/>
      <c r="F72" s="431"/>
      <c r="G72" s="431"/>
      <c r="H72" s="14"/>
      <c r="I72" s="14"/>
      <c r="J72" s="396"/>
      <c r="K72" s="396"/>
      <c r="L72" s="396"/>
    </row>
    <row r="73" spans="1:14" x14ac:dyDescent="0.25">
      <c r="A73" s="50"/>
      <c r="B73" s="436" t="s">
        <v>321</v>
      </c>
      <c r="C73" s="433"/>
      <c r="D73" s="433"/>
      <c r="E73" s="433"/>
      <c r="F73" s="433"/>
      <c r="G73" s="433"/>
      <c r="J73" s="396"/>
      <c r="K73" s="396"/>
      <c r="L73" s="396"/>
    </row>
    <row r="74" spans="1:14" x14ac:dyDescent="0.25">
      <c r="A74" s="50"/>
      <c r="J74" s="396"/>
      <c r="K74" s="396"/>
      <c r="L74" s="396"/>
    </row>
    <row r="75" spans="1:14" ht="15.75" x14ac:dyDescent="0.25">
      <c r="A75" s="51"/>
      <c r="B75" s="286" t="s">
        <v>261</v>
      </c>
      <c r="J75" s="396"/>
      <c r="K75" s="396"/>
      <c r="L75" s="396"/>
    </row>
    <row r="76" spans="1:14" x14ac:dyDescent="0.25">
      <c r="A76" s="51"/>
      <c r="B76" s="52"/>
      <c r="J76" s="396"/>
      <c r="K76" s="396"/>
      <c r="L76" s="396"/>
    </row>
    <row r="77" spans="1:14" ht="25.5" x14ac:dyDescent="0.25">
      <c r="A77" s="53" t="s">
        <v>72</v>
      </c>
      <c r="B77" s="54" t="s">
        <v>73</v>
      </c>
      <c r="C77" s="20"/>
      <c r="J77" s="396"/>
      <c r="K77" s="396"/>
      <c r="L77" s="396"/>
    </row>
    <row r="78" spans="1:14" x14ac:dyDescent="0.25">
      <c r="A78" s="54" t="s">
        <v>74</v>
      </c>
      <c r="B78" s="54" t="s">
        <v>75</v>
      </c>
      <c r="C78" s="55">
        <f>I67</f>
        <v>0</v>
      </c>
      <c r="D78" s="434"/>
      <c r="E78" s="435"/>
      <c r="F78" s="435"/>
      <c r="G78" s="435"/>
      <c r="H78" s="435"/>
      <c r="J78" s="396"/>
      <c r="K78" s="396"/>
      <c r="L78" s="396"/>
    </row>
    <row r="79" spans="1:14" x14ac:dyDescent="0.25">
      <c r="A79" s="56" t="s">
        <v>76</v>
      </c>
      <c r="B79" s="56" t="s">
        <v>77</v>
      </c>
      <c r="C79" s="20">
        <f>H67</f>
        <v>0</v>
      </c>
      <c r="J79" s="396"/>
      <c r="K79" s="396"/>
      <c r="L79" s="396"/>
    </row>
    <row r="80" spans="1:14" x14ac:dyDescent="0.25">
      <c r="A80" s="56" t="s">
        <v>78</v>
      </c>
      <c r="B80" s="56" t="s">
        <v>79</v>
      </c>
      <c r="C80" s="20">
        <f>E67</f>
        <v>0</v>
      </c>
      <c r="J80" s="396"/>
      <c r="K80" s="396"/>
      <c r="L80" s="396"/>
    </row>
    <row r="81" spans="1:12" x14ac:dyDescent="0.25">
      <c r="A81" s="54" t="s">
        <v>80</v>
      </c>
      <c r="B81" s="54" t="s">
        <v>81</v>
      </c>
      <c r="C81" s="55">
        <f>SUM(C82:C83)</f>
        <v>0</v>
      </c>
      <c r="D81" s="57"/>
      <c r="J81" s="396"/>
      <c r="K81" s="396"/>
      <c r="L81" s="396"/>
    </row>
    <row r="82" spans="1:12" x14ac:dyDescent="0.25">
      <c r="A82" s="56" t="s">
        <v>76</v>
      </c>
      <c r="B82" s="56" t="s">
        <v>82</v>
      </c>
      <c r="C82" s="58">
        <f>I67-C83-C84</f>
        <v>0</v>
      </c>
      <c r="D82" s="358" t="e">
        <f>C82/C80</f>
        <v>#DIV/0!</v>
      </c>
      <c r="G82" s="59"/>
      <c r="J82" s="396"/>
      <c r="K82" s="396"/>
      <c r="L82" s="396"/>
    </row>
    <row r="83" spans="1:12" x14ac:dyDescent="0.25">
      <c r="A83" s="56" t="s">
        <v>78</v>
      </c>
      <c r="B83" s="56" t="s">
        <v>83</v>
      </c>
      <c r="C83" s="58">
        <f>H67</f>
        <v>0</v>
      </c>
      <c r="G83" s="59"/>
      <c r="J83" s="396"/>
      <c r="K83" s="396"/>
      <c r="L83" s="396"/>
    </row>
    <row r="84" spans="1:12" x14ac:dyDescent="0.25">
      <c r="A84" s="54" t="s">
        <v>84</v>
      </c>
      <c r="B84" s="54" t="s">
        <v>85</v>
      </c>
      <c r="C84" s="20">
        <f>IF(C4="APL",C80*0.98,IF(C4="APC",C80*0.85,ERROR))</f>
        <v>0</v>
      </c>
      <c r="D84" s="59" t="e">
        <f>C84/C80</f>
        <v>#DIV/0!</v>
      </c>
      <c r="J84" s="396"/>
      <c r="K84" s="396"/>
      <c r="L84" s="396"/>
    </row>
    <row r="85" spans="1:12" x14ac:dyDescent="0.25">
      <c r="J85" s="396"/>
      <c r="K85" s="396"/>
      <c r="L85" s="396"/>
    </row>
    <row r="86" spans="1:12" x14ac:dyDescent="0.25">
      <c r="J86" s="396"/>
      <c r="K86" s="396"/>
      <c r="L86" s="396"/>
    </row>
    <row r="87" spans="1:12" x14ac:dyDescent="0.25">
      <c r="C87" s="60"/>
      <c r="D87" s="61"/>
      <c r="E87" s="61"/>
      <c r="F87" s="61"/>
      <c r="G87" s="61"/>
      <c r="H87" s="61"/>
      <c r="I87" s="61"/>
      <c r="J87" s="401"/>
      <c r="K87" s="397"/>
      <c r="L87" s="397"/>
    </row>
    <row r="88" spans="1:12" x14ac:dyDescent="0.25">
      <c r="D88" s="62"/>
      <c r="E88" s="63"/>
      <c r="F88" s="62"/>
      <c r="G88" s="62"/>
      <c r="H88" s="63"/>
      <c r="I88" s="63"/>
      <c r="J88" s="399"/>
      <c r="K88" s="398"/>
      <c r="L88" s="398"/>
    </row>
    <row r="89" spans="1:12" ht="60" x14ac:dyDescent="0.25">
      <c r="B89" s="64" t="s">
        <v>86</v>
      </c>
      <c r="C89" s="65" t="s">
        <v>87</v>
      </c>
      <c r="D89" s="66" t="s">
        <v>88</v>
      </c>
      <c r="E89" s="63"/>
      <c r="F89" s="62"/>
      <c r="G89" s="62"/>
      <c r="H89" s="63"/>
      <c r="I89" s="63"/>
      <c r="J89" s="399"/>
      <c r="K89" s="399"/>
      <c r="L89" s="399"/>
    </row>
    <row r="90" spans="1:12" ht="30" x14ac:dyDescent="0.25">
      <c r="B90" s="64" t="s">
        <v>89</v>
      </c>
      <c r="C90" s="67">
        <v>0</v>
      </c>
      <c r="D90" s="429">
        <f>ROUNDUP(E67,2)</f>
        <v>0</v>
      </c>
      <c r="E90" s="63"/>
      <c r="F90" s="62"/>
      <c r="G90" s="62"/>
      <c r="H90" s="63"/>
      <c r="I90" s="63"/>
      <c r="J90" s="399"/>
      <c r="K90" s="399"/>
      <c r="L90" s="399"/>
    </row>
    <row r="91" spans="1:12" ht="30" x14ac:dyDescent="0.25">
      <c r="B91" s="64" t="s">
        <v>90</v>
      </c>
      <c r="C91" s="67">
        <v>0</v>
      </c>
      <c r="D91" s="429"/>
      <c r="E91" s="63"/>
      <c r="F91" s="62"/>
      <c r="G91" s="62"/>
      <c r="H91" s="63"/>
      <c r="I91" s="63"/>
      <c r="J91" s="399"/>
      <c r="K91" s="399"/>
      <c r="L91" s="399"/>
    </row>
    <row r="92" spans="1:12" x14ac:dyDescent="0.25">
      <c r="B92" s="68" t="s">
        <v>91</v>
      </c>
      <c r="C92" s="20">
        <f>ROUNDUP(SUM(C90+C91),2)</f>
        <v>0</v>
      </c>
      <c r="D92" s="69"/>
      <c r="E92" s="63"/>
      <c r="F92" s="62"/>
      <c r="G92" s="62"/>
      <c r="H92" s="63"/>
      <c r="I92" s="63"/>
      <c r="J92" s="399"/>
      <c r="K92" s="399"/>
      <c r="L92" s="399"/>
    </row>
    <row r="93" spans="1:12" x14ac:dyDescent="0.25">
      <c r="D93" s="62"/>
      <c r="E93" s="63"/>
      <c r="F93" s="62"/>
      <c r="G93" s="62"/>
      <c r="H93" s="63"/>
      <c r="I93" s="63"/>
      <c r="J93" s="399"/>
      <c r="K93" s="399"/>
      <c r="L93" s="399"/>
    </row>
  </sheetData>
  <mergeCells count="24">
    <mergeCell ref="L66:N66"/>
    <mergeCell ref="L32:N32"/>
    <mergeCell ref="L61:N61"/>
    <mergeCell ref="L62:N62"/>
    <mergeCell ref="L49:N49"/>
    <mergeCell ref="L56:N56"/>
    <mergeCell ref="K24:N24"/>
    <mergeCell ref="K25:N25"/>
    <mergeCell ref="K26:N26"/>
    <mergeCell ref="K27:N27"/>
    <mergeCell ref="K57:N57"/>
    <mergeCell ref="A1:I1"/>
    <mergeCell ref="C6:D6"/>
    <mergeCell ref="F6:G6"/>
    <mergeCell ref="B9:I9"/>
    <mergeCell ref="B15:I15"/>
    <mergeCell ref="D90:D91"/>
    <mergeCell ref="B71:G71"/>
    <mergeCell ref="B18:I18"/>
    <mergeCell ref="B33:I33"/>
    <mergeCell ref="B51:I51"/>
    <mergeCell ref="D78:H78"/>
    <mergeCell ref="B72:G72"/>
    <mergeCell ref="B73:G73"/>
  </mergeCells>
  <conditionalFormatting sqref="D82">
    <cfRule type="containsText" dxfId="6" priority="1" operator="containsText" text="CORECT">
      <formula>NOT(ISERROR(SEARCH("CORECT",D82)))</formula>
    </cfRule>
    <cfRule type="containsText" dxfId="5" priority="2" operator="containsText" text="INCORECT">
      <formula>NOT(ISERROR(SEARCH("INCORECT",D82)))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59999389629810485"/>
  </sheetPr>
  <dimension ref="A1:N71"/>
  <sheetViews>
    <sheetView topLeftCell="C23" workbookViewId="0">
      <selection activeCell="K24" sqref="K24:N24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37" t="s">
        <v>411</v>
      </c>
      <c r="B1" s="437"/>
      <c r="C1" s="437"/>
      <c r="D1" s="437"/>
      <c r="E1" s="437"/>
      <c r="F1" s="437"/>
      <c r="G1" s="437"/>
      <c r="H1" s="437"/>
      <c r="I1" s="437"/>
    </row>
    <row r="3" spans="1:13" x14ac:dyDescent="0.25">
      <c r="B3" s="304" t="s">
        <v>471</v>
      </c>
    </row>
    <row r="4" spans="1:13" ht="16.899999999999999" customHeight="1" x14ac:dyDescent="0.25">
      <c r="B4" s="305"/>
    </row>
    <row r="6" spans="1:13" ht="54.6" customHeight="1" x14ac:dyDescent="0.25">
      <c r="A6" s="17" t="s">
        <v>456</v>
      </c>
      <c r="B6" s="18" t="s">
        <v>24</v>
      </c>
      <c r="C6" s="438" t="s">
        <v>25</v>
      </c>
      <c r="D6" s="429"/>
      <c r="E6" s="21" t="s">
        <v>26</v>
      </c>
      <c r="F6" s="438" t="s">
        <v>27</v>
      </c>
      <c r="G6" s="429"/>
      <c r="H6" s="21" t="s">
        <v>28</v>
      </c>
      <c r="I6" s="21" t="s">
        <v>29</v>
      </c>
      <c r="J6" s="21" t="s">
        <v>318</v>
      </c>
      <c r="K6" s="21"/>
      <c r="L6" s="22"/>
      <c r="M6" s="16"/>
    </row>
    <row r="7" spans="1:13" x14ac:dyDescent="0.25">
      <c r="A7" s="23"/>
      <c r="B7" s="24"/>
      <c r="C7" s="25" t="s">
        <v>30</v>
      </c>
      <c r="D7" s="25" t="s">
        <v>31</v>
      </c>
      <c r="E7" s="26"/>
      <c r="F7" s="27" t="s">
        <v>30</v>
      </c>
      <c r="G7" s="27" t="s">
        <v>32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33</v>
      </c>
      <c r="F8" s="29">
        <v>6</v>
      </c>
      <c r="G8" s="29">
        <v>7</v>
      </c>
      <c r="H8" s="30" t="s">
        <v>34</v>
      </c>
      <c r="I8" s="30" t="s">
        <v>35</v>
      </c>
      <c r="J8" s="31"/>
      <c r="K8" s="31"/>
      <c r="L8" s="32"/>
    </row>
    <row r="9" spans="1:13" x14ac:dyDescent="0.25">
      <c r="A9" s="34">
        <v>1</v>
      </c>
      <c r="B9" s="432" t="s">
        <v>263</v>
      </c>
      <c r="C9" s="433"/>
      <c r="D9" s="433"/>
      <c r="E9" s="433"/>
      <c r="F9" s="433"/>
      <c r="G9" s="433"/>
      <c r="H9" s="433"/>
      <c r="I9" s="433"/>
      <c r="J9" s="353"/>
      <c r="K9" s="353"/>
      <c r="M9" s="16"/>
    </row>
    <row r="10" spans="1:13" x14ac:dyDescent="0.25">
      <c r="A10" s="34" t="s">
        <v>36</v>
      </c>
      <c r="B10" s="35" t="s">
        <v>266</v>
      </c>
      <c r="C10" s="368" t="s">
        <v>436</v>
      </c>
      <c r="D10" s="368" t="s">
        <v>436</v>
      </c>
      <c r="E10" s="43" t="s">
        <v>436</v>
      </c>
      <c r="F10" s="368" t="s">
        <v>436</v>
      </c>
      <c r="G10" s="368" t="s">
        <v>436</v>
      </c>
      <c r="H10" s="368" t="s">
        <v>436</v>
      </c>
      <c r="I10" s="368" t="s">
        <v>436</v>
      </c>
      <c r="J10" s="353"/>
      <c r="K10" s="353"/>
      <c r="M10" s="16"/>
    </row>
    <row r="11" spans="1:13" x14ac:dyDescent="0.25">
      <c r="A11" s="34" t="s">
        <v>38</v>
      </c>
      <c r="B11" s="35" t="s">
        <v>37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3" t="s">
        <v>319</v>
      </c>
      <c r="K11" s="353"/>
      <c r="M11" s="16"/>
    </row>
    <row r="12" spans="1:13" x14ac:dyDescent="0.25">
      <c r="A12" s="34" t="s">
        <v>264</v>
      </c>
      <c r="B12" s="35" t="s">
        <v>39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3" t="s">
        <v>319</v>
      </c>
      <c r="K12" s="353"/>
      <c r="M12" s="16"/>
    </row>
    <row r="13" spans="1:13" ht="24" x14ac:dyDescent="0.25">
      <c r="A13" s="34" t="s">
        <v>265</v>
      </c>
      <c r="B13" s="35" t="s">
        <v>281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3" t="s">
        <v>319</v>
      </c>
      <c r="K13" s="353"/>
      <c r="M13" s="16"/>
    </row>
    <row r="14" spans="1:13" s="40" customFormat="1" x14ac:dyDescent="0.25">
      <c r="A14" s="34"/>
      <c r="B14" s="37" t="s">
        <v>40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3" t="s">
        <v>319</v>
      </c>
      <c r="K14" s="38"/>
      <c r="L14" s="39"/>
    </row>
    <row r="15" spans="1:13" x14ac:dyDescent="0.25">
      <c r="A15" s="34">
        <v>2</v>
      </c>
      <c r="B15" s="432" t="s">
        <v>41</v>
      </c>
      <c r="C15" s="433"/>
      <c r="D15" s="433"/>
      <c r="E15" s="433"/>
      <c r="F15" s="433"/>
      <c r="G15" s="433"/>
      <c r="H15" s="433"/>
      <c r="I15" s="433"/>
      <c r="J15" s="353"/>
      <c r="K15" s="353"/>
      <c r="M15" s="16"/>
    </row>
    <row r="16" spans="1:13" x14ac:dyDescent="0.25">
      <c r="A16" s="34" t="s">
        <v>42</v>
      </c>
      <c r="B16" s="41" t="s">
        <v>43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3" t="s">
        <v>319</v>
      </c>
      <c r="K16" s="353"/>
      <c r="M16" s="16"/>
    </row>
    <row r="17" spans="1:14" s="40" customFormat="1" x14ac:dyDescent="0.25">
      <c r="A17" s="34"/>
      <c r="B17" s="37" t="s">
        <v>44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3" t="s">
        <v>319</v>
      </c>
      <c r="K17" s="38"/>
      <c r="L17" s="39"/>
    </row>
    <row r="18" spans="1:14" x14ac:dyDescent="0.25">
      <c r="A18" s="34" t="s">
        <v>45</v>
      </c>
      <c r="B18" s="432" t="s">
        <v>46</v>
      </c>
      <c r="C18" s="433"/>
      <c r="D18" s="433"/>
      <c r="E18" s="433"/>
      <c r="F18" s="433"/>
      <c r="G18" s="433"/>
      <c r="H18" s="433"/>
      <c r="I18" s="433"/>
      <c r="J18" s="353"/>
      <c r="K18" s="353"/>
      <c r="M18" s="16"/>
    </row>
    <row r="19" spans="1:14" ht="24" x14ac:dyDescent="0.25">
      <c r="A19" s="34" t="s">
        <v>47</v>
      </c>
      <c r="B19" s="41" t="s">
        <v>267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3" t="s">
        <v>319</v>
      </c>
      <c r="K19" s="353"/>
      <c r="M19" s="16"/>
    </row>
    <row r="20" spans="1:14" ht="24" x14ac:dyDescent="0.25">
      <c r="A20" s="34" t="s">
        <v>48</v>
      </c>
      <c r="B20" s="35" t="s">
        <v>268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3" t="s">
        <v>319</v>
      </c>
      <c r="K20" s="353"/>
      <c r="M20" s="16"/>
    </row>
    <row r="21" spans="1:14" x14ac:dyDescent="0.25">
      <c r="A21" s="34" t="s">
        <v>49</v>
      </c>
      <c r="B21" s="35" t="s">
        <v>282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3" t="s">
        <v>319</v>
      </c>
      <c r="K21" s="353"/>
      <c r="M21" s="16"/>
    </row>
    <row r="22" spans="1:14" x14ac:dyDescent="0.25">
      <c r="A22" s="34" t="s">
        <v>50</v>
      </c>
      <c r="B22" s="35" t="s">
        <v>283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3" t="s">
        <v>319</v>
      </c>
      <c r="K22" s="353"/>
      <c r="M22" s="16"/>
    </row>
    <row r="23" spans="1:14" x14ac:dyDescent="0.25">
      <c r="A23" s="34" t="s">
        <v>51</v>
      </c>
      <c r="B23" s="42" t="s">
        <v>284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3" t="s">
        <v>319</v>
      </c>
      <c r="K23" s="354"/>
      <c r="M23" s="16"/>
    </row>
    <row r="24" spans="1:14" x14ac:dyDescent="0.25">
      <c r="A24" s="34" t="s">
        <v>269</v>
      </c>
      <c r="B24" s="42" t="s">
        <v>285</v>
      </c>
      <c r="C24" s="295" t="s">
        <v>429</v>
      </c>
      <c r="D24" s="295" t="s">
        <v>429</v>
      </c>
      <c r="E24" s="295" t="s">
        <v>429</v>
      </c>
      <c r="F24" s="295" t="s">
        <v>429</v>
      </c>
      <c r="G24" s="295" t="s">
        <v>429</v>
      </c>
      <c r="H24" s="295" t="s">
        <v>429</v>
      </c>
      <c r="I24" s="295" t="s">
        <v>429</v>
      </c>
      <c r="J24" s="353" t="s">
        <v>320</v>
      </c>
      <c r="K24" s="439" t="s">
        <v>473</v>
      </c>
      <c r="L24" s="439"/>
      <c r="M24" s="439"/>
      <c r="N24" s="439"/>
    </row>
    <row r="25" spans="1:14" x14ac:dyDescent="0.25">
      <c r="A25" s="34" t="s">
        <v>286</v>
      </c>
      <c r="B25" s="42" t="s">
        <v>287</v>
      </c>
      <c r="C25" s="295" t="s">
        <v>429</v>
      </c>
      <c r="D25" s="295" t="s">
        <v>429</v>
      </c>
      <c r="E25" s="295" t="s">
        <v>429</v>
      </c>
      <c r="F25" s="295" t="s">
        <v>429</v>
      </c>
      <c r="G25" s="295" t="s">
        <v>429</v>
      </c>
      <c r="H25" s="295" t="s">
        <v>429</v>
      </c>
      <c r="I25" s="295" t="s">
        <v>429</v>
      </c>
      <c r="J25" s="353" t="s">
        <v>320</v>
      </c>
      <c r="K25" s="439" t="s">
        <v>473</v>
      </c>
      <c r="L25" s="439"/>
      <c r="M25" s="439"/>
      <c r="N25" s="439"/>
    </row>
    <row r="26" spans="1:14" x14ac:dyDescent="0.25">
      <c r="A26" s="34" t="s">
        <v>288</v>
      </c>
      <c r="B26" s="42" t="s">
        <v>290</v>
      </c>
      <c r="C26" s="295" t="s">
        <v>429</v>
      </c>
      <c r="D26" s="295" t="s">
        <v>429</v>
      </c>
      <c r="E26" s="295" t="s">
        <v>429</v>
      </c>
      <c r="F26" s="295" t="s">
        <v>429</v>
      </c>
      <c r="G26" s="295" t="s">
        <v>429</v>
      </c>
      <c r="H26" s="295" t="s">
        <v>429</v>
      </c>
      <c r="I26" s="295" t="s">
        <v>429</v>
      </c>
      <c r="J26" s="353" t="s">
        <v>320</v>
      </c>
      <c r="K26" s="439" t="s">
        <v>473</v>
      </c>
      <c r="L26" s="439"/>
      <c r="M26" s="439"/>
      <c r="N26" s="439"/>
    </row>
    <row r="27" spans="1:14" x14ac:dyDescent="0.25">
      <c r="A27" s="34" t="s">
        <v>289</v>
      </c>
      <c r="B27" s="42" t="s">
        <v>291</v>
      </c>
      <c r="C27" s="295" t="s">
        <v>429</v>
      </c>
      <c r="D27" s="295" t="s">
        <v>429</v>
      </c>
      <c r="E27" s="295" t="s">
        <v>429</v>
      </c>
      <c r="F27" s="295" t="s">
        <v>429</v>
      </c>
      <c r="G27" s="295" t="s">
        <v>429</v>
      </c>
      <c r="H27" s="295" t="s">
        <v>429</v>
      </c>
      <c r="I27" s="295" t="s">
        <v>429</v>
      </c>
      <c r="J27" s="353" t="s">
        <v>320</v>
      </c>
      <c r="K27" s="439" t="s">
        <v>473</v>
      </c>
      <c r="L27" s="439"/>
      <c r="M27" s="439"/>
      <c r="N27" s="439"/>
    </row>
    <row r="28" spans="1:14" x14ac:dyDescent="0.25">
      <c r="A28" s="34" t="s">
        <v>292</v>
      </c>
      <c r="B28" s="42" t="s">
        <v>295</v>
      </c>
      <c r="C28" s="295">
        <f>C29+C30+C31</f>
        <v>0</v>
      </c>
      <c r="D28" s="295">
        <f>D29+D30+D31</f>
        <v>0</v>
      </c>
      <c r="E28" s="43">
        <f t="shared" ref="E28" si="10">SUM(C28:D28)</f>
        <v>0</v>
      </c>
      <c r="F28" s="295">
        <f>F29+F30+F31</f>
        <v>0</v>
      </c>
      <c r="G28" s="295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3" t="s">
        <v>319</v>
      </c>
      <c r="K28" s="355"/>
      <c r="M28" s="16"/>
    </row>
    <row r="29" spans="1:14" x14ac:dyDescent="0.25">
      <c r="A29" s="34" t="s">
        <v>293</v>
      </c>
      <c r="B29" s="42" t="s">
        <v>296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3" t="s">
        <v>319</v>
      </c>
      <c r="K29" s="353"/>
      <c r="M29" s="16"/>
    </row>
    <row r="30" spans="1:14" x14ac:dyDescent="0.25">
      <c r="A30" s="34" t="s">
        <v>294</v>
      </c>
      <c r="B30" s="42" t="s">
        <v>297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3" t="s">
        <v>319</v>
      </c>
      <c r="K30" s="353"/>
      <c r="M30" s="16"/>
    </row>
    <row r="31" spans="1:14" ht="24" x14ac:dyDescent="0.25">
      <c r="A31" s="34" t="s">
        <v>451</v>
      </c>
      <c r="B31" s="103" t="s">
        <v>452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3" t="s">
        <v>319</v>
      </c>
      <c r="K31" s="353"/>
      <c r="M31" s="16"/>
    </row>
    <row r="32" spans="1:14" s="40" customFormat="1" ht="33.950000000000003" customHeight="1" x14ac:dyDescent="0.25">
      <c r="A32" s="34"/>
      <c r="B32" s="37" t="s">
        <v>52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7"/>
      <c r="K32" s="370" t="e">
        <f>E32/E50</f>
        <v>#DIV/0!</v>
      </c>
      <c r="L32" s="442" t="s">
        <v>461</v>
      </c>
      <c r="M32" s="443"/>
      <c r="N32" s="443"/>
    </row>
    <row r="33" spans="1:13" x14ac:dyDescent="0.25">
      <c r="A33" s="34">
        <v>4</v>
      </c>
      <c r="B33" s="432" t="s">
        <v>53</v>
      </c>
      <c r="C33" s="433"/>
      <c r="D33" s="433"/>
      <c r="E33" s="433"/>
      <c r="F33" s="433"/>
      <c r="G33" s="433"/>
      <c r="H33" s="433"/>
      <c r="I33" s="433"/>
      <c r="J33" s="353"/>
      <c r="K33" s="353"/>
      <c r="M33" s="16"/>
    </row>
    <row r="34" spans="1:13" x14ac:dyDescent="0.25">
      <c r="A34" s="34"/>
      <c r="B34" s="313" t="s">
        <v>314</v>
      </c>
      <c r="C34" s="306"/>
      <c r="D34" s="306"/>
      <c r="E34" s="306"/>
      <c r="F34" s="306"/>
      <c r="G34" s="306"/>
      <c r="H34" s="306"/>
      <c r="I34" s="306"/>
      <c r="J34" s="353"/>
      <c r="K34" s="353"/>
      <c r="M34" s="16"/>
    </row>
    <row r="35" spans="1:13" x14ac:dyDescent="0.25">
      <c r="A35" s="34" t="s">
        <v>54</v>
      </c>
      <c r="B35" s="35" t="s">
        <v>55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3" t="s">
        <v>319</v>
      </c>
      <c r="K35" s="353"/>
      <c r="M35" s="16"/>
    </row>
    <row r="36" spans="1:13" x14ac:dyDescent="0.25">
      <c r="A36" s="34" t="s">
        <v>56</v>
      </c>
      <c r="B36" s="35" t="s">
        <v>273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3" t="s">
        <v>319</v>
      </c>
      <c r="K36" s="353"/>
      <c r="M36" s="16"/>
    </row>
    <row r="37" spans="1:13" x14ac:dyDescent="0.25">
      <c r="A37" s="34" t="s">
        <v>57</v>
      </c>
      <c r="B37" s="35" t="s">
        <v>276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3" t="s">
        <v>319</v>
      </c>
      <c r="K37" s="353"/>
      <c r="M37" s="16"/>
    </row>
    <row r="38" spans="1:13" x14ac:dyDescent="0.25">
      <c r="A38" s="34" t="s">
        <v>274</v>
      </c>
      <c r="B38" s="35" t="s">
        <v>277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3" t="s">
        <v>319</v>
      </c>
      <c r="K38" s="353"/>
      <c r="M38" s="16"/>
    </row>
    <row r="39" spans="1:13" x14ac:dyDescent="0.25">
      <c r="A39" s="34" t="s">
        <v>271</v>
      </c>
      <c r="B39" s="35" t="s">
        <v>272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3" t="s">
        <v>319</v>
      </c>
      <c r="K39" s="353"/>
      <c r="M39" s="16"/>
    </row>
    <row r="40" spans="1:13" x14ac:dyDescent="0.25">
      <c r="A40" s="34" t="s">
        <v>270</v>
      </c>
      <c r="B40" s="35" t="s">
        <v>58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3" t="s">
        <v>319</v>
      </c>
      <c r="K40" s="353"/>
      <c r="M40" s="16"/>
    </row>
    <row r="41" spans="1:13" x14ac:dyDescent="0.25">
      <c r="A41" s="34"/>
      <c r="B41" s="312" t="s">
        <v>313</v>
      </c>
      <c r="C41" s="314">
        <f>SUM(C35:C40)</f>
        <v>0</v>
      </c>
      <c r="D41" s="314">
        <f t="shared" ref="D41:G41" si="20">SUM(D35:D40)</f>
        <v>0</v>
      </c>
      <c r="E41" s="19">
        <f>SUM(C41:D41)</f>
        <v>0</v>
      </c>
      <c r="F41" s="314">
        <f t="shared" si="20"/>
        <v>0</v>
      </c>
      <c r="G41" s="314">
        <f t="shared" si="20"/>
        <v>0</v>
      </c>
      <c r="H41" s="19">
        <f>SUM(F41:G41)</f>
        <v>0</v>
      </c>
      <c r="I41" s="19">
        <f>E41+H41</f>
        <v>0</v>
      </c>
      <c r="J41" s="353"/>
      <c r="K41" s="353"/>
      <c r="M41" s="16"/>
    </row>
    <row r="42" spans="1:13" x14ac:dyDescent="0.25">
      <c r="A42" s="34"/>
      <c r="B42" s="313" t="s">
        <v>315</v>
      </c>
      <c r="C42" s="295"/>
      <c r="D42" s="295"/>
      <c r="E42" s="26"/>
      <c r="F42" s="295"/>
      <c r="G42" s="295"/>
      <c r="H42" s="26"/>
      <c r="I42" s="26"/>
      <c r="J42" s="353"/>
      <c r="K42" s="353"/>
      <c r="M42" s="16"/>
    </row>
    <row r="43" spans="1:13" x14ac:dyDescent="0.25">
      <c r="A43" s="34"/>
      <c r="B43" s="35" t="s">
        <v>55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3" t="s">
        <v>319</v>
      </c>
      <c r="K43" s="353"/>
      <c r="M43" s="16"/>
    </row>
    <row r="44" spans="1:13" x14ac:dyDescent="0.25">
      <c r="A44" s="34"/>
      <c r="B44" s="35" t="s">
        <v>273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3" t="s">
        <v>319</v>
      </c>
      <c r="K44" s="353"/>
      <c r="M44" s="16"/>
    </row>
    <row r="45" spans="1:13" x14ac:dyDescent="0.25">
      <c r="A45" s="34"/>
      <c r="B45" s="35" t="s">
        <v>276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3" t="s">
        <v>319</v>
      </c>
      <c r="K45" s="353"/>
      <c r="M45" s="16"/>
    </row>
    <row r="46" spans="1:13" x14ac:dyDescent="0.25">
      <c r="A46" s="34"/>
      <c r="B46" s="35" t="s">
        <v>277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3" t="s">
        <v>319</v>
      </c>
      <c r="K46" s="353"/>
      <c r="M46" s="16"/>
    </row>
    <row r="47" spans="1:13" x14ac:dyDescent="0.25">
      <c r="A47" s="34"/>
      <c r="B47" s="35" t="s">
        <v>272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3" t="s">
        <v>319</v>
      </c>
      <c r="K47" s="353"/>
      <c r="M47" s="16"/>
    </row>
    <row r="48" spans="1:13" x14ac:dyDescent="0.25">
      <c r="A48" s="34"/>
      <c r="B48" s="35" t="s">
        <v>58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3" t="s">
        <v>319</v>
      </c>
      <c r="K48" s="353"/>
      <c r="M48" s="16"/>
    </row>
    <row r="49" spans="1:14" ht="52.7" customHeight="1" x14ac:dyDescent="0.25">
      <c r="A49" s="34"/>
      <c r="B49" s="312" t="s">
        <v>426</v>
      </c>
      <c r="C49" s="314">
        <f t="shared" ref="C49:G49" si="24">SUM(C43:C48)</f>
        <v>0</v>
      </c>
      <c r="D49" s="314">
        <f t="shared" si="24"/>
        <v>0</v>
      </c>
      <c r="E49" s="19">
        <f>SUM(C49:D49)</f>
        <v>0</v>
      </c>
      <c r="F49" s="314">
        <f t="shared" si="24"/>
        <v>0</v>
      </c>
      <c r="G49" s="314">
        <f t="shared" si="24"/>
        <v>0</v>
      </c>
      <c r="H49" s="19">
        <f>SUM(F49:G49)</f>
        <v>0</v>
      </c>
      <c r="I49" s="19">
        <f>E49+H49</f>
        <v>0</v>
      </c>
      <c r="J49" s="353"/>
      <c r="K49" s="370" t="e">
        <f>E49/(E14+E17+E41+E53)</f>
        <v>#DIV/0!</v>
      </c>
      <c r="L49" s="442" t="s">
        <v>439</v>
      </c>
      <c r="M49" s="443"/>
      <c r="N49" s="443"/>
    </row>
    <row r="50" spans="1:14" s="40" customFormat="1" x14ac:dyDescent="0.25">
      <c r="A50" s="34"/>
      <c r="B50" s="37" t="s">
        <v>59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60</v>
      </c>
      <c r="B51" s="432" t="s">
        <v>61</v>
      </c>
      <c r="C51" s="433"/>
      <c r="D51" s="433"/>
      <c r="E51" s="433"/>
      <c r="F51" s="433"/>
      <c r="G51" s="433"/>
      <c r="H51" s="433"/>
      <c r="I51" s="433"/>
      <c r="J51" s="353"/>
      <c r="K51" s="353"/>
      <c r="M51" s="16"/>
    </row>
    <row r="52" spans="1:14" x14ac:dyDescent="0.25">
      <c r="A52" s="34" t="s">
        <v>62</v>
      </c>
      <c r="B52" s="35" t="s">
        <v>63</v>
      </c>
      <c r="C52" s="295">
        <f>C53+C54</f>
        <v>0</v>
      </c>
      <c r="D52" s="295">
        <f>D53+D54</f>
        <v>0</v>
      </c>
      <c r="E52" s="26">
        <f t="shared" ref="E52:E56" si="26">C52+D52</f>
        <v>0</v>
      </c>
      <c r="F52" s="295">
        <f>F53+F54</f>
        <v>0</v>
      </c>
      <c r="G52" s="295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3" t="s">
        <v>319</v>
      </c>
      <c r="K52" s="353"/>
      <c r="M52" s="16"/>
    </row>
    <row r="53" spans="1:14" x14ac:dyDescent="0.25">
      <c r="A53" s="34" t="s">
        <v>64</v>
      </c>
      <c r="B53" s="35" t="s">
        <v>65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3" t="s">
        <v>319</v>
      </c>
      <c r="K53" s="353"/>
      <c r="M53" s="16"/>
    </row>
    <row r="54" spans="1:14" x14ac:dyDescent="0.25">
      <c r="A54" s="34" t="s">
        <v>66</v>
      </c>
      <c r="B54" s="35" t="s">
        <v>67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3" t="s">
        <v>319</v>
      </c>
      <c r="K54" s="353"/>
      <c r="M54" s="16"/>
    </row>
    <row r="55" spans="1:14" ht="36" x14ac:dyDescent="0.25">
      <c r="A55" s="34" t="s">
        <v>275</v>
      </c>
      <c r="B55" s="35" t="s">
        <v>457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3" t="s">
        <v>319</v>
      </c>
      <c r="K55" s="377"/>
      <c r="L55" s="381"/>
      <c r="M55" s="381"/>
      <c r="N55" s="381"/>
    </row>
    <row r="56" spans="1:14" ht="30" customHeight="1" x14ac:dyDescent="0.25">
      <c r="A56" s="34" t="s">
        <v>68</v>
      </c>
      <c r="B56" s="35" t="s">
        <v>69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3" t="s">
        <v>319</v>
      </c>
      <c r="K56" s="371" t="e">
        <f>E56/(E14+E17+E50)</f>
        <v>#DIV/0!</v>
      </c>
      <c r="L56" s="444" t="s">
        <v>438</v>
      </c>
      <c r="M56" s="445"/>
      <c r="N56" s="445"/>
    </row>
    <row r="57" spans="1:14" x14ac:dyDescent="0.25">
      <c r="A57" s="34" t="s">
        <v>298</v>
      </c>
      <c r="B57" s="35" t="s">
        <v>299</v>
      </c>
      <c r="C57" s="19" t="s">
        <v>429</v>
      </c>
      <c r="D57" s="19" t="s">
        <v>429</v>
      </c>
      <c r="E57" s="19" t="s">
        <v>429</v>
      </c>
      <c r="F57" s="19" t="s">
        <v>429</v>
      </c>
      <c r="G57" s="19" t="s">
        <v>429</v>
      </c>
      <c r="H57" s="19" t="s">
        <v>429</v>
      </c>
      <c r="I57" s="19" t="s">
        <v>429</v>
      </c>
      <c r="J57" s="353" t="s">
        <v>320</v>
      </c>
      <c r="K57" s="439" t="s">
        <v>473</v>
      </c>
      <c r="L57" s="439"/>
      <c r="M57" s="439"/>
      <c r="N57" s="439"/>
    </row>
    <row r="58" spans="1:14" s="40" customFormat="1" x14ac:dyDescent="0.25">
      <c r="A58" s="34"/>
      <c r="B58" s="37" t="s">
        <v>70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3"/>
      <c r="K58" s="356"/>
      <c r="L58" s="39"/>
    </row>
    <row r="59" spans="1:14" s="40" customFormat="1" x14ac:dyDescent="0.25">
      <c r="A59" s="34" t="s">
        <v>427</v>
      </c>
      <c r="B59" s="37" t="s">
        <v>389</v>
      </c>
      <c r="C59" s="19" t="s">
        <v>429</v>
      </c>
      <c r="D59" s="19" t="s">
        <v>429</v>
      </c>
      <c r="E59" s="19" t="s">
        <v>429</v>
      </c>
      <c r="F59" s="376">
        <v>0</v>
      </c>
      <c r="G59" s="376">
        <v>0</v>
      </c>
      <c r="H59" s="19">
        <f>SUM(F59:G59)</f>
        <v>0</v>
      </c>
      <c r="I59" s="19">
        <f>H59</f>
        <v>0</v>
      </c>
      <c r="J59" s="353"/>
      <c r="K59" s="38"/>
      <c r="L59" s="39"/>
    </row>
    <row r="60" spans="1:14" s="40" customFormat="1" ht="36" x14ac:dyDescent="0.25">
      <c r="A60" s="34" t="s">
        <v>428</v>
      </c>
      <c r="B60" s="312" t="s">
        <v>445</v>
      </c>
      <c r="C60" s="19"/>
      <c r="D60" s="19"/>
      <c r="E60" s="19"/>
      <c r="F60" s="19"/>
      <c r="G60" s="19"/>
      <c r="H60" s="19"/>
      <c r="I60" s="19"/>
      <c r="J60" s="353"/>
      <c r="K60" s="38"/>
      <c r="L60" s="39"/>
    </row>
    <row r="61" spans="1:14" s="40" customFormat="1" ht="38.65" customHeight="1" x14ac:dyDescent="0.25">
      <c r="A61" s="34" t="s">
        <v>430</v>
      </c>
      <c r="B61" s="37" t="s">
        <v>467</v>
      </c>
      <c r="C61" s="360">
        <v>0</v>
      </c>
      <c r="D61" s="360">
        <v>0</v>
      </c>
      <c r="E61" s="27">
        <f>SUM(C61:D61)</f>
        <v>0</v>
      </c>
      <c r="F61" s="360">
        <v>0</v>
      </c>
      <c r="G61" s="360">
        <v>0</v>
      </c>
      <c r="H61" s="27">
        <f>SUM(F61:G61)</f>
        <v>0</v>
      </c>
      <c r="I61" s="26">
        <f t="shared" ref="I61:I62" si="29">E61+H61</f>
        <v>0</v>
      </c>
      <c r="J61" s="353" t="s">
        <v>319</v>
      </c>
      <c r="K61" s="391" t="e">
        <f>E61/(E14+E17+E32-E22+E50+E53)</f>
        <v>#DIV/0!</v>
      </c>
      <c r="L61" s="440" t="s">
        <v>460</v>
      </c>
      <c r="M61" s="441"/>
      <c r="N61" s="441"/>
    </row>
    <row r="62" spans="1:14" s="40" customFormat="1" ht="33.4" customHeight="1" x14ac:dyDescent="0.25">
      <c r="A62" s="34" t="s">
        <v>446</v>
      </c>
      <c r="B62" s="37" t="s">
        <v>447</v>
      </c>
      <c r="C62" s="360">
        <v>0</v>
      </c>
      <c r="D62" s="360">
        <v>0</v>
      </c>
      <c r="E62" s="27">
        <f>SUM(C62:D62)</f>
        <v>0</v>
      </c>
      <c r="F62" s="360">
        <v>0</v>
      </c>
      <c r="G62" s="360">
        <v>0</v>
      </c>
      <c r="H62" s="27">
        <f>SUM(F62:G62)</f>
        <v>0</v>
      </c>
      <c r="I62" s="26">
        <f t="shared" si="29"/>
        <v>0</v>
      </c>
      <c r="J62" s="353" t="s">
        <v>319</v>
      </c>
      <c r="K62" s="391" t="e">
        <f>E62/(E14+E17+E50)</f>
        <v>#DIV/0!</v>
      </c>
      <c r="L62" s="440" t="s">
        <v>462</v>
      </c>
      <c r="M62" s="441"/>
      <c r="N62" s="441"/>
    </row>
    <row r="63" spans="1:14" s="40" customFormat="1" x14ac:dyDescent="0.25">
      <c r="A63" s="34"/>
      <c r="B63" s="37" t="s">
        <v>431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3" t="s">
        <v>319</v>
      </c>
      <c r="K63" s="38"/>
      <c r="L63" s="39"/>
    </row>
    <row r="64" spans="1:14" s="40" customFormat="1" x14ac:dyDescent="0.25">
      <c r="A64" s="34" t="s">
        <v>434</v>
      </c>
      <c r="B64" s="37" t="s">
        <v>472</v>
      </c>
      <c r="C64" s="19"/>
      <c r="D64" s="19"/>
      <c r="E64" s="21"/>
      <c r="F64" s="19"/>
      <c r="G64" s="19"/>
      <c r="H64" s="21"/>
      <c r="I64" s="21"/>
      <c r="J64" s="353"/>
      <c r="K64" s="38"/>
      <c r="L64" s="39"/>
    </row>
    <row r="65" spans="1:14" s="40" customFormat="1" ht="48" x14ac:dyDescent="0.25">
      <c r="A65" s="34" t="s">
        <v>442</v>
      </c>
      <c r="B65" s="37" t="s">
        <v>455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26">
        <f t="shared" ref="H65" si="32">F65+G65</f>
        <v>0</v>
      </c>
      <c r="I65" s="26">
        <f t="shared" ref="I65" si="33">E65+H65</f>
        <v>0</v>
      </c>
      <c r="J65" s="353"/>
      <c r="K65" s="38"/>
      <c r="L65" s="39"/>
    </row>
    <row r="66" spans="1:14" s="40" customFormat="1" ht="31.35" customHeight="1" x14ac:dyDescent="0.25">
      <c r="A66" s="34"/>
      <c r="B66" s="37" t="s">
        <v>435</v>
      </c>
      <c r="C66" s="19">
        <f>SUM(C65)</f>
        <v>0</v>
      </c>
      <c r="D66" s="19">
        <f>SUM(D65)</f>
        <v>0</v>
      </c>
      <c r="E66" s="21">
        <f>SUM(C66:D66)</f>
        <v>0</v>
      </c>
      <c r="F66" s="19">
        <f>SUM(F65)</f>
        <v>0</v>
      </c>
      <c r="G66" s="19">
        <f>SUM(G65)</f>
        <v>0</v>
      </c>
      <c r="H66" s="21">
        <f>SUM(F66:G66)</f>
        <v>0</v>
      </c>
      <c r="I66" s="21">
        <f>E66+H66</f>
        <v>0</v>
      </c>
      <c r="J66" s="353" t="s">
        <v>320</v>
      </c>
      <c r="K66" s="370" t="e">
        <f>E66/(E14+E17+E32+E50+E58+E63)</f>
        <v>#DIV/0!</v>
      </c>
      <c r="L66" s="442" t="s">
        <v>437</v>
      </c>
      <c r="M66" s="443"/>
      <c r="N66" s="443"/>
    </row>
    <row r="67" spans="1:14" s="40" customFormat="1" ht="21" customHeight="1" x14ac:dyDescent="0.25">
      <c r="A67" s="372"/>
      <c r="B67" s="373" t="s">
        <v>71</v>
      </c>
      <c r="C67" s="55">
        <f>C66+C63+C58+C50+C32+C17+C14</f>
        <v>0</v>
      </c>
      <c r="D67" s="55">
        <f>D66+D63+D58+D50+D32+D17+D14</f>
        <v>0</v>
      </c>
      <c r="E67" s="55">
        <f>SUM(C67:D67)</f>
        <v>0</v>
      </c>
      <c r="F67" s="55">
        <f>F66+F63+F59+F58+F50+F32+F17+F14</f>
        <v>0</v>
      </c>
      <c r="G67" s="55">
        <f>G66+G63+G59+G58+G50+G32+G17+G14</f>
        <v>0</v>
      </c>
      <c r="H67" s="55">
        <f>SUM(F67:G67)</f>
        <v>0</v>
      </c>
      <c r="I67" s="55">
        <f>E67+H67</f>
        <v>0</v>
      </c>
      <c r="J67" s="374"/>
      <c r="K67" s="374"/>
      <c r="L67" s="39"/>
    </row>
    <row r="68" spans="1:14" x14ac:dyDescent="0.25">
      <c r="A68" s="308"/>
      <c r="B68" s="309"/>
      <c r="C68" s="311"/>
      <c r="D68" s="311"/>
      <c r="F68" s="311"/>
      <c r="G68" s="311"/>
      <c r="I68" s="310"/>
      <c r="J68" s="16"/>
      <c r="K68" s="16"/>
      <c r="L68" s="16"/>
      <c r="M68" s="16"/>
    </row>
    <row r="69" spans="1:14" s="369" customFormat="1" ht="43.9" customHeight="1" x14ac:dyDescent="0.2">
      <c r="A69" s="50"/>
      <c r="B69" s="430" t="s">
        <v>432</v>
      </c>
      <c r="C69" s="431"/>
      <c r="D69" s="431"/>
      <c r="E69" s="431"/>
      <c r="F69" s="431"/>
      <c r="G69" s="431"/>
      <c r="H69" s="14"/>
      <c r="I69" s="14"/>
    </row>
    <row r="70" spans="1:14" s="369" customFormat="1" ht="44.45" customHeight="1" x14ac:dyDescent="0.2">
      <c r="A70" s="50"/>
      <c r="B70" s="430" t="s">
        <v>433</v>
      </c>
      <c r="C70" s="431"/>
      <c r="D70" s="431"/>
      <c r="E70" s="431"/>
      <c r="F70" s="431"/>
      <c r="G70" s="431"/>
      <c r="H70" s="14"/>
      <c r="I70" s="14"/>
    </row>
    <row r="71" spans="1:14" x14ac:dyDescent="0.25">
      <c r="A71" s="50"/>
      <c r="B71" s="436" t="s">
        <v>321</v>
      </c>
      <c r="C71" s="433"/>
      <c r="D71" s="433"/>
      <c r="E71" s="433"/>
      <c r="F71" s="433"/>
      <c r="G71" s="433"/>
      <c r="J71" s="16"/>
      <c r="K71" s="16"/>
      <c r="L71" s="16"/>
      <c r="M71" s="16"/>
    </row>
  </sheetData>
  <mergeCells count="22">
    <mergeCell ref="L61:N61"/>
    <mergeCell ref="L62:N62"/>
    <mergeCell ref="L56:N56"/>
    <mergeCell ref="L66:N66"/>
    <mergeCell ref="K24:N24"/>
    <mergeCell ref="K25:N25"/>
    <mergeCell ref="K26:N26"/>
    <mergeCell ref="K27:N27"/>
    <mergeCell ref="K57:N57"/>
    <mergeCell ref="L32:N32"/>
    <mergeCell ref="L49:N49"/>
    <mergeCell ref="B69:G69"/>
    <mergeCell ref="B70:G70"/>
    <mergeCell ref="B71:G71"/>
    <mergeCell ref="B18:I18"/>
    <mergeCell ref="A1:I1"/>
    <mergeCell ref="C6:D6"/>
    <mergeCell ref="F6:G6"/>
    <mergeCell ref="B9:I9"/>
    <mergeCell ref="B15:I15"/>
    <mergeCell ref="B33:I33"/>
    <mergeCell ref="B51:I5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59999389629810485"/>
  </sheetPr>
  <dimension ref="A1:O71"/>
  <sheetViews>
    <sheetView topLeftCell="A53" workbookViewId="0">
      <selection activeCell="K24" sqref="K24:N27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37" t="s">
        <v>441</v>
      </c>
      <c r="B1" s="437"/>
      <c r="C1" s="437"/>
      <c r="D1" s="437"/>
      <c r="E1" s="437"/>
      <c r="F1" s="437"/>
      <c r="G1" s="437"/>
      <c r="H1" s="437"/>
      <c r="I1" s="437"/>
    </row>
    <row r="3" spans="1:13" x14ac:dyDescent="0.25">
      <c r="B3" s="304" t="s">
        <v>471</v>
      </c>
    </row>
    <row r="4" spans="1:13" ht="16.899999999999999" customHeight="1" x14ac:dyDescent="0.25">
      <c r="B4" s="305"/>
    </row>
    <row r="6" spans="1:13" ht="54.6" customHeight="1" x14ac:dyDescent="0.25">
      <c r="A6" s="17" t="s">
        <v>23</v>
      </c>
      <c r="B6" s="18" t="s">
        <v>24</v>
      </c>
      <c r="C6" s="438" t="s">
        <v>25</v>
      </c>
      <c r="D6" s="429"/>
      <c r="E6" s="21" t="s">
        <v>26</v>
      </c>
      <c r="F6" s="438" t="s">
        <v>27</v>
      </c>
      <c r="G6" s="429"/>
      <c r="H6" s="21" t="s">
        <v>28</v>
      </c>
      <c r="I6" s="21" t="s">
        <v>29</v>
      </c>
      <c r="J6" s="21" t="s">
        <v>318</v>
      </c>
      <c r="K6" s="21"/>
      <c r="L6" s="22"/>
      <c r="M6" s="16"/>
    </row>
    <row r="7" spans="1:13" x14ac:dyDescent="0.25">
      <c r="A7" s="23"/>
      <c r="B7" s="24"/>
      <c r="C7" s="25" t="s">
        <v>30</v>
      </c>
      <c r="D7" s="25" t="s">
        <v>31</v>
      </c>
      <c r="E7" s="26"/>
      <c r="F7" s="27" t="s">
        <v>30</v>
      </c>
      <c r="G7" s="27" t="s">
        <v>32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33</v>
      </c>
      <c r="F8" s="29">
        <v>6</v>
      </c>
      <c r="G8" s="29">
        <v>7</v>
      </c>
      <c r="H8" s="30" t="s">
        <v>34</v>
      </c>
      <c r="I8" s="30" t="s">
        <v>35</v>
      </c>
      <c r="J8" s="31"/>
      <c r="K8" s="31"/>
      <c r="L8" s="32"/>
    </row>
    <row r="9" spans="1:13" x14ac:dyDescent="0.25">
      <c r="A9" s="34">
        <v>1</v>
      </c>
      <c r="B9" s="432" t="s">
        <v>263</v>
      </c>
      <c r="C9" s="433"/>
      <c r="D9" s="433"/>
      <c r="E9" s="433"/>
      <c r="F9" s="433"/>
      <c r="G9" s="433"/>
      <c r="H9" s="433"/>
      <c r="I9" s="433"/>
      <c r="J9" s="353"/>
      <c r="K9" s="353"/>
      <c r="M9" s="16"/>
    </row>
    <row r="10" spans="1:13" x14ac:dyDescent="0.25">
      <c r="A10" s="34" t="s">
        <v>36</v>
      </c>
      <c r="B10" s="35" t="s">
        <v>266</v>
      </c>
      <c r="C10" s="368" t="s">
        <v>436</v>
      </c>
      <c r="D10" s="368" t="s">
        <v>436</v>
      </c>
      <c r="E10" s="43" t="s">
        <v>436</v>
      </c>
      <c r="F10" s="368" t="s">
        <v>436</v>
      </c>
      <c r="G10" s="368" t="s">
        <v>436</v>
      </c>
      <c r="H10" s="368" t="s">
        <v>436</v>
      </c>
      <c r="I10" s="368" t="s">
        <v>436</v>
      </c>
      <c r="J10" s="353"/>
      <c r="K10" s="353"/>
      <c r="M10" s="16"/>
    </row>
    <row r="11" spans="1:13" x14ac:dyDescent="0.25">
      <c r="A11" s="34" t="s">
        <v>38</v>
      </c>
      <c r="B11" s="35" t="s">
        <v>37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3" t="s">
        <v>319</v>
      </c>
      <c r="K11" s="353"/>
      <c r="M11" s="16"/>
    </row>
    <row r="12" spans="1:13" x14ac:dyDescent="0.25">
      <c r="A12" s="34" t="s">
        <v>264</v>
      </c>
      <c r="B12" s="35" t="s">
        <v>39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3" t="s">
        <v>319</v>
      </c>
      <c r="K12" s="353"/>
      <c r="M12" s="16"/>
    </row>
    <row r="13" spans="1:13" ht="24" x14ac:dyDescent="0.25">
      <c r="A13" s="34" t="s">
        <v>265</v>
      </c>
      <c r="B13" s="35" t="s">
        <v>281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3" t="s">
        <v>319</v>
      </c>
      <c r="K13" s="353"/>
      <c r="M13" s="16"/>
    </row>
    <row r="14" spans="1:13" s="40" customFormat="1" x14ac:dyDescent="0.25">
      <c r="A14" s="34"/>
      <c r="B14" s="37" t="s">
        <v>40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3" t="s">
        <v>319</v>
      </c>
      <c r="K14" s="38"/>
      <c r="L14" s="39"/>
    </row>
    <row r="15" spans="1:13" x14ac:dyDescent="0.25">
      <c r="A15" s="34">
        <v>2</v>
      </c>
      <c r="B15" s="432" t="s">
        <v>41</v>
      </c>
      <c r="C15" s="433"/>
      <c r="D15" s="433"/>
      <c r="E15" s="433"/>
      <c r="F15" s="433"/>
      <c r="G15" s="433"/>
      <c r="H15" s="433"/>
      <c r="I15" s="433"/>
      <c r="J15" s="353"/>
      <c r="K15" s="353"/>
      <c r="M15" s="16"/>
    </row>
    <row r="16" spans="1:13" x14ac:dyDescent="0.25">
      <c r="A16" s="34" t="s">
        <v>42</v>
      </c>
      <c r="B16" s="41" t="s">
        <v>43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3" t="s">
        <v>319</v>
      </c>
      <c r="K16" s="353"/>
      <c r="M16" s="16"/>
    </row>
    <row r="17" spans="1:14" s="40" customFormat="1" x14ac:dyDescent="0.25">
      <c r="A17" s="34"/>
      <c r="B17" s="37" t="s">
        <v>44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3" t="s">
        <v>319</v>
      </c>
      <c r="K17" s="38"/>
      <c r="L17" s="39"/>
    </row>
    <row r="18" spans="1:14" x14ac:dyDescent="0.25">
      <c r="A18" s="34" t="s">
        <v>45</v>
      </c>
      <c r="B18" s="432" t="s">
        <v>46</v>
      </c>
      <c r="C18" s="433"/>
      <c r="D18" s="433"/>
      <c r="E18" s="433"/>
      <c r="F18" s="433"/>
      <c r="G18" s="433"/>
      <c r="H18" s="433"/>
      <c r="I18" s="433"/>
      <c r="J18" s="353"/>
      <c r="K18" s="353"/>
      <c r="M18" s="16"/>
    </row>
    <row r="19" spans="1:14" ht="24" x14ac:dyDescent="0.25">
      <c r="A19" s="34" t="s">
        <v>47</v>
      </c>
      <c r="B19" s="41" t="s">
        <v>267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3" t="s">
        <v>319</v>
      </c>
      <c r="K19" s="353"/>
      <c r="M19" s="16"/>
    </row>
    <row r="20" spans="1:14" ht="24" x14ac:dyDescent="0.25">
      <c r="A20" s="34" t="s">
        <v>48</v>
      </c>
      <c r="B20" s="35" t="s">
        <v>268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3" t="s">
        <v>319</v>
      </c>
      <c r="K20" s="353"/>
      <c r="M20" s="16"/>
    </row>
    <row r="21" spans="1:14" x14ac:dyDescent="0.25">
      <c r="A21" s="34" t="s">
        <v>49</v>
      </c>
      <c r="B21" s="35" t="s">
        <v>282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3" t="s">
        <v>319</v>
      </c>
      <c r="K21" s="353"/>
      <c r="M21" s="16"/>
    </row>
    <row r="22" spans="1:14" x14ac:dyDescent="0.25">
      <c r="A22" s="34" t="s">
        <v>50</v>
      </c>
      <c r="B22" s="35" t="s">
        <v>283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3" t="s">
        <v>319</v>
      </c>
      <c r="K22" s="353"/>
      <c r="M22" s="16"/>
    </row>
    <row r="23" spans="1:14" x14ac:dyDescent="0.25">
      <c r="A23" s="34" t="s">
        <v>51</v>
      </c>
      <c r="B23" s="42" t="s">
        <v>284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3" t="s">
        <v>319</v>
      </c>
      <c r="K23" s="354"/>
      <c r="M23" s="16"/>
    </row>
    <row r="24" spans="1:14" x14ac:dyDescent="0.25">
      <c r="A24" s="34" t="s">
        <v>269</v>
      </c>
      <c r="B24" s="42" t="s">
        <v>285</v>
      </c>
      <c r="C24" s="295" t="s">
        <v>429</v>
      </c>
      <c r="D24" s="295" t="s">
        <v>429</v>
      </c>
      <c r="E24" s="295" t="s">
        <v>429</v>
      </c>
      <c r="F24" s="295" t="s">
        <v>429</v>
      </c>
      <c r="G24" s="295" t="s">
        <v>429</v>
      </c>
      <c r="H24" s="295" t="s">
        <v>429</v>
      </c>
      <c r="I24" s="295" t="s">
        <v>429</v>
      </c>
      <c r="J24" s="353" t="s">
        <v>320</v>
      </c>
      <c r="K24" s="439" t="s">
        <v>473</v>
      </c>
      <c r="L24" s="439"/>
      <c r="M24" s="439"/>
      <c r="N24" s="439"/>
    </row>
    <row r="25" spans="1:14" x14ac:dyDescent="0.25">
      <c r="A25" s="34" t="s">
        <v>286</v>
      </c>
      <c r="B25" s="42" t="s">
        <v>287</v>
      </c>
      <c r="C25" s="295" t="s">
        <v>429</v>
      </c>
      <c r="D25" s="295" t="s">
        <v>429</v>
      </c>
      <c r="E25" s="295" t="s">
        <v>429</v>
      </c>
      <c r="F25" s="295" t="s">
        <v>429</v>
      </c>
      <c r="G25" s="295" t="s">
        <v>429</v>
      </c>
      <c r="H25" s="295" t="s">
        <v>429</v>
      </c>
      <c r="I25" s="295" t="s">
        <v>429</v>
      </c>
      <c r="J25" s="353" t="s">
        <v>320</v>
      </c>
      <c r="K25" s="439" t="s">
        <v>473</v>
      </c>
      <c r="L25" s="439"/>
      <c r="M25" s="439"/>
      <c r="N25" s="439"/>
    </row>
    <row r="26" spans="1:14" x14ac:dyDescent="0.25">
      <c r="A26" s="34" t="s">
        <v>288</v>
      </c>
      <c r="B26" s="42" t="s">
        <v>290</v>
      </c>
      <c r="C26" s="295" t="s">
        <v>429</v>
      </c>
      <c r="D26" s="295" t="s">
        <v>429</v>
      </c>
      <c r="E26" s="295" t="s">
        <v>429</v>
      </c>
      <c r="F26" s="295" t="s">
        <v>429</v>
      </c>
      <c r="G26" s="295" t="s">
        <v>429</v>
      </c>
      <c r="H26" s="295" t="s">
        <v>429</v>
      </c>
      <c r="I26" s="295" t="s">
        <v>429</v>
      </c>
      <c r="J26" s="353" t="s">
        <v>320</v>
      </c>
      <c r="K26" s="439" t="s">
        <v>473</v>
      </c>
      <c r="L26" s="439"/>
      <c r="M26" s="439"/>
      <c r="N26" s="439"/>
    </row>
    <row r="27" spans="1:14" x14ac:dyDescent="0.25">
      <c r="A27" s="34" t="s">
        <v>289</v>
      </c>
      <c r="B27" s="42" t="s">
        <v>291</v>
      </c>
      <c r="C27" s="295" t="s">
        <v>429</v>
      </c>
      <c r="D27" s="295" t="s">
        <v>429</v>
      </c>
      <c r="E27" s="295" t="s">
        <v>429</v>
      </c>
      <c r="F27" s="295" t="s">
        <v>429</v>
      </c>
      <c r="G27" s="295" t="s">
        <v>429</v>
      </c>
      <c r="H27" s="295" t="s">
        <v>429</v>
      </c>
      <c r="I27" s="295" t="s">
        <v>429</v>
      </c>
      <c r="J27" s="353" t="s">
        <v>320</v>
      </c>
      <c r="K27" s="439" t="s">
        <v>473</v>
      </c>
      <c r="L27" s="439"/>
      <c r="M27" s="439"/>
      <c r="N27" s="439"/>
    </row>
    <row r="28" spans="1:14" x14ac:dyDescent="0.25">
      <c r="A28" s="34" t="s">
        <v>292</v>
      </c>
      <c r="B28" s="42" t="s">
        <v>295</v>
      </c>
      <c r="C28" s="295">
        <f>C29+C30+C31</f>
        <v>0</v>
      </c>
      <c r="D28" s="295">
        <f>D29+D30+D31</f>
        <v>0</v>
      </c>
      <c r="E28" s="43">
        <f t="shared" ref="E28" si="10">SUM(C28:D28)</f>
        <v>0</v>
      </c>
      <c r="F28" s="295">
        <f>F29+F30+F31</f>
        <v>0</v>
      </c>
      <c r="G28" s="295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3" t="s">
        <v>319</v>
      </c>
      <c r="K28" s="355"/>
      <c r="M28" s="16"/>
    </row>
    <row r="29" spans="1:14" x14ac:dyDescent="0.25">
      <c r="A29" s="34" t="s">
        <v>293</v>
      </c>
      <c r="B29" s="42" t="s">
        <v>296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3" t="s">
        <v>319</v>
      </c>
      <c r="K29" s="353"/>
      <c r="M29" s="16"/>
    </row>
    <row r="30" spans="1:14" x14ac:dyDescent="0.25">
      <c r="A30" s="34" t="s">
        <v>294</v>
      </c>
      <c r="B30" s="42" t="s">
        <v>297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3" t="s">
        <v>319</v>
      </c>
      <c r="K30" s="353"/>
      <c r="M30" s="16"/>
    </row>
    <row r="31" spans="1:14" ht="24" x14ac:dyDescent="0.25">
      <c r="A31" s="34" t="s">
        <v>451</v>
      </c>
      <c r="B31" s="103" t="s">
        <v>452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3" t="s">
        <v>319</v>
      </c>
      <c r="K31" s="353"/>
      <c r="M31" s="16"/>
    </row>
    <row r="32" spans="1:14" s="40" customFormat="1" ht="37.700000000000003" customHeight="1" x14ac:dyDescent="0.25">
      <c r="A32" s="34"/>
      <c r="B32" s="37" t="s">
        <v>52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7"/>
      <c r="K32" s="370" t="e">
        <f>E32/E50</f>
        <v>#DIV/0!</v>
      </c>
      <c r="L32" s="440" t="s">
        <v>454</v>
      </c>
      <c r="M32" s="441"/>
      <c r="N32" s="441"/>
    </row>
    <row r="33" spans="1:13" x14ac:dyDescent="0.25">
      <c r="A33" s="34">
        <v>4</v>
      </c>
      <c r="B33" s="432" t="s">
        <v>53</v>
      </c>
      <c r="C33" s="433"/>
      <c r="D33" s="433"/>
      <c r="E33" s="433"/>
      <c r="F33" s="433"/>
      <c r="G33" s="433"/>
      <c r="H33" s="433"/>
      <c r="I33" s="433"/>
      <c r="J33" s="353"/>
      <c r="K33" s="353"/>
      <c r="M33" s="16"/>
    </row>
    <row r="34" spans="1:13" x14ac:dyDescent="0.25">
      <c r="A34" s="34"/>
      <c r="B34" s="313" t="s">
        <v>314</v>
      </c>
      <c r="C34" s="306"/>
      <c r="D34" s="306"/>
      <c r="E34" s="306"/>
      <c r="F34" s="306"/>
      <c r="G34" s="306"/>
      <c r="H34" s="306"/>
      <c r="I34" s="306"/>
      <c r="J34" s="353"/>
      <c r="K34" s="353"/>
      <c r="M34" s="16"/>
    </row>
    <row r="35" spans="1:13" x14ac:dyDescent="0.25">
      <c r="A35" s="34" t="s">
        <v>54</v>
      </c>
      <c r="B35" s="35" t="s">
        <v>55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3" t="s">
        <v>319</v>
      </c>
      <c r="K35" s="353"/>
      <c r="M35" s="16"/>
    </row>
    <row r="36" spans="1:13" x14ac:dyDescent="0.25">
      <c r="A36" s="34" t="s">
        <v>56</v>
      </c>
      <c r="B36" s="35" t="s">
        <v>273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3" t="s">
        <v>319</v>
      </c>
      <c r="K36" s="353"/>
      <c r="M36" s="16"/>
    </row>
    <row r="37" spans="1:13" x14ac:dyDescent="0.25">
      <c r="A37" s="34" t="s">
        <v>57</v>
      </c>
      <c r="B37" s="35" t="s">
        <v>276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3" t="s">
        <v>319</v>
      </c>
      <c r="K37" s="353"/>
      <c r="M37" s="16"/>
    </row>
    <row r="38" spans="1:13" x14ac:dyDescent="0.25">
      <c r="A38" s="34" t="s">
        <v>274</v>
      </c>
      <c r="B38" s="35" t="s">
        <v>277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3" t="s">
        <v>319</v>
      </c>
      <c r="K38" s="353"/>
      <c r="M38" s="16"/>
    </row>
    <row r="39" spans="1:13" x14ac:dyDescent="0.25">
      <c r="A39" s="34" t="s">
        <v>271</v>
      </c>
      <c r="B39" s="35" t="s">
        <v>272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3" t="s">
        <v>319</v>
      </c>
      <c r="K39" s="353"/>
      <c r="M39" s="16"/>
    </row>
    <row r="40" spans="1:13" x14ac:dyDescent="0.25">
      <c r="A40" s="34" t="s">
        <v>270</v>
      </c>
      <c r="B40" s="35" t="s">
        <v>58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3" t="s">
        <v>319</v>
      </c>
      <c r="K40" s="353"/>
      <c r="M40" s="16"/>
    </row>
    <row r="41" spans="1:13" x14ac:dyDescent="0.25">
      <c r="A41" s="34"/>
      <c r="B41" s="312" t="s">
        <v>313</v>
      </c>
      <c r="C41" s="314">
        <f>SUM(C35:C40)</f>
        <v>0</v>
      </c>
      <c r="D41" s="314">
        <f t="shared" ref="D41:G41" si="20">SUM(D35:D40)</f>
        <v>0</v>
      </c>
      <c r="E41" s="19">
        <f>SUM(C41:D41)</f>
        <v>0</v>
      </c>
      <c r="F41" s="314">
        <f t="shared" si="20"/>
        <v>0</v>
      </c>
      <c r="G41" s="314">
        <f t="shared" si="20"/>
        <v>0</v>
      </c>
      <c r="H41" s="19">
        <f>SUM(F41:G41)</f>
        <v>0</v>
      </c>
      <c r="I41" s="19">
        <f>E41+H41</f>
        <v>0</v>
      </c>
      <c r="J41" s="353"/>
      <c r="K41" s="353"/>
      <c r="M41" s="16"/>
    </row>
    <row r="42" spans="1:13" x14ac:dyDescent="0.25">
      <c r="A42" s="34"/>
      <c r="B42" s="313" t="s">
        <v>315</v>
      </c>
      <c r="C42" s="295"/>
      <c r="D42" s="295"/>
      <c r="E42" s="26"/>
      <c r="F42" s="295"/>
      <c r="G42" s="295"/>
      <c r="H42" s="26"/>
      <c r="I42" s="26"/>
      <c r="J42" s="353"/>
      <c r="K42" s="353"/>
      <c r="M42" s="16"/>
    </row>
    <row r="43" spans="1:13" x14ac:dyDescent="0.25">
      <c r="A43" s="34"/>
      <c r="B43" s="35" t="s">
        <v>55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3" t="s">
        <v>319</v>
      </c>
      <c r="K43" s="353"/>
      <c r="M43" s="16"/>
    </row>
    <row r="44" spans="1:13" x14ac:dyDescent="0.25">
      <c r="A44" s="34"/>
      <c r="B44" s="35" t="s">
        <v>273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3" t="s">
        <v>319</v>
      </c>
      <c r="K44" s="353"/>
      <c r="M44" s="16"/>
    </row>
    <row r="45" spans="1:13" x14ac:dyDescent="0.25">
      <c r="A45" s="34"/>
      <c r="B45" s="35" t="s">
        <v>276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3" t="s">
        <v>319</v>
      </c>
      <c r="K45" s="353"/>
      <c r="M45" s="16"/>
    </row>
    <row r="46" spans="1:13" x14ac:dyDescent="0.25">
      <c r="A46" s="34"/>
      <c r="B46" s="35" t="s">
        <v>277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3" t="s">
        <v>319</v>
      </c>
      <c r="K46" s="353"/>
      <c r="M46" s="16"/>
    </row>
    <row r="47" spans="1:13" x14ac:dyDescent="0.25">
      <c r="A47" s="34"/>
      <c r="B47" s="35" t="s">
        <v>272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3" t="s">
        <v>319</v>
      </c>
      <c r="K47" s="353"/>
      <c r="M47" s="16"/>
    </row>
    <row r="48" spans="1:13" x14ac:dyDescent="0.25">
      <c r="A48" s="34"/>
      <c r="B48" s="35" t="s">
        <v>58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3" t="s">
        <v>319</v>
      </c>
      <c r="K48" s="353"/>
      <c r="M48" s="16"/>
    </row>
    <row r="49" spans="1:15" ht="53.1" customHeight="1" x14ac:dyDescent="0.25">
      <c r="A49" s="34"/>
      <c r="B49" s="312" t="s">
        <v>426</v>
      </c>
      <c r="C49" s="314">
        <f t="shared" ref="C49:G49" si="24">SUM(C43:C48)</f>
        <v>0</v>
      </c>
      <c r="D49" s="314">
        <f t="shared" si="24"/>
        <v>0</v>
      </c>
      <c r="E49" s="19">
        <f>SUM(C49:D49)</f>
        <v>0</v>
      </c>
      <c r="F49" s="314">
        <f t="shared" si="24"/>
        <v>0</v>
      </c>
      <c r="G49" s="314">
        <f t="shared" si="24"/>
        <v>0</v>
      </c>
      <c r="H49" s="19">
        <f>SUM(F49:G49)</f>
        <v>0</v>
      </c>
      <c r="I49" s="19">
        <f>E49+H49</f>
        <v>0</v>
      </c>
      <c r="J49" s="353"/>
      <c r="K49" s="370" t="e">
        <f>E49/(E14+E17+E41+E53)</f>
        <v>#DIV/0!</v>
      </c>
      <c r="L49" s="442" t="s">
        <v>439</v>
      </c>
      <c r="M49" s="443"/>
      <c r="N49" s="443"/>
    </row>
    <row r="50" spans="1:15" s="40" customFormat="1" x14ac:dyDescent="0.25">
      <c r="A50" s="34"/>
      <c r="B50" s="37" t="s">
        <v>59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5" x14ac:dyDescent="0.25">
      <c r="A51" s="34" t="s">
        <v>60</v>
      </c>
      <c r="B51" s="432" t="s">
        <v>61</v>
      </c>
      <c r="C51" s="433"/>
      <c r="D51" s="433"/>
      <c r="E51" s="433"/>
      <c r="F51" s="433"/>
      <c r="G51" s="433"/>
      <c r="H51" s="433"/>
      <c r="I51" s="433"/>
      <c r="J51" s="353"/>
      <c r="K51" s="353"/>
      <c r="M51" s="16"/>
    </row>
    <row r="52" spans="1:15" x14ac:dyDescent="0.25">
      <c r="A52" s="34" t="s">
        <v>62</v>
      </c>
      <c r="B52" s="35" t="s">
        <v>63</v>
      </c>
      <c r="C52" s="295">
        <f>C53+C54</f>
        <v>0</v>
      </c>
      <c r="D52" s="295">
        <f>D53+D54</f>
        <v>0</v>
      </c>
      <c r="E52" s="26">
        <f t="shared" ref="E52:E56" si="26">C52+D52</f>
        <v>0</v>
      </c>
      <c r="F52" s="295">
        <f>F53+F54</f>
        <v>0</v>
      </c>
      <c r="G52" s="295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3" t="s">
        <v>319</v>
      </c>
      <c r="K52" s="353"/>
      <c r="M52" s="16"/>
    </row>
    <row r="53" spans="1:15" x14ac:dyDescent="0.25">
      <c r="A53" s="34" t="s">
        <v>64</v>
      </c>
      <c r="B53" s="35" t="s">
        <v>65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3" t="s">
        <v>319</v>
      </c>
      <c r="K53" s="353"/>
      <c r="M53" s="16"/>
    </row>
    <row r="54" spans="1:15" x14ac:dyDescent="0.25">
      <c r="A54" s="34" t="s">
        <v>66</v>
      </c>
      <c r="B54" s="35" t="s">
        <v>67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3" t="s">
        <v>319</v>
      </c>
      <c r="K54" s="379"/>
      <c r="M54" s="16"/>
    </row>
    <row r="55" spans="1:15" ht="36" x14ac:dyDescent="0.25">
      <c r="A55" s="34" t="s">
        <v>275</v>
      </c>
      <c r="B55" s="35" t="s">
        <v>457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78" t="s">
        <v>319</v>
      </c>
      <c r="K55" s="377"/>
      <c r="L55" s="381"/>
      <c r="M55" s="381"/>
      <c r="N55" s="381"/>
    </row>
    <row r="56" spans="1:15" ht="28.35" customHeight="1" x14ac:dyDescent="0.25">
      <c r="A56" s="34" t="s">
        <v>68</v>
      </c>
      <c r="B56" s="35" t="s">
        <v>69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3" t="s">
        <v>319</v>
      </c>
      <c r="K56" s="380" t="e">
        <f>E56/(E14+E17+E50)</f>
        <v>#DIV/0!</v>
      </c>
      <c r="L56" s="444" t="s">
        <v>438</v>
      </c>
      <c r="M56" s="445"/>
      <c r="N56" s="445"/>
      <c r="O56" s="406"/>
    </row>
    <row r="57" spans="1:15" x14ac:dyDescent="0.25">
      <c r="A57" s="34" t="s">
        <v>298</v>
      </c>
      <c r="B57" s="35" t="s">
        <v>299</v>
      </c>
      <c r="C57" s="19" t="s">
        <v>429</v>
      </c>
      <c r="D57" s="19" t="s">
        <v>429</v>
      </c>
      <c r="E57" s="19" t="s">
        <v>429</v>
      </c>
      <c r="F57" s="19" t="s">
        <v>429</v>
      </c>
      <c r="G57" s="19" t="s">
        <v>429</v>
      </c>
      <c r="H57" s="19" t="s">
        <v>429</v>
      </c>
      <c r="I57" s="19" t="s">
        <v>429</v>
      </c>
      <c r="J57" s="353" t="s">
        <v>320</v>
      </c>
      <c r="K57" s="439" t="s">
        <v>473</v>
      </c>
      <c r="L57" s="439"/>
      <c r="M57" s="439"/>
      <c r="N57" s="439"/>
    </row>
    <row r="58" spans="1:15" s="40" customFormat="1" x14ac:dyDescent="0.25">
      <c r="A58" s="34"/>
      <c r="B58" s="37" t="s">
        <v>70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3"/>
      <c r="K58" s="356"/>
      <c r="L58" s="39"/>
    </row>
    <row r="59" spans="1:15" s="40" customFormat="1" x14ac:dyDescent="0.25">
      <c r="A59" s="34" t="s">
        <v>427</v>
      </c>
      <c r="B59" s="37" t="s">
        <v>389</v>
      </c>
      <c r="C59" s="19" t="s">
        <v>429</v>
      </c>
      <c r="D59" s="19" t="s">
        <v>429</v>
      </c>
      <c r="E59" s="19" t="s">
        <v>429</v>
      </c>
      <c r="F59" s="376">
        <v>0</v>
      </c>
      <c r="G59" s="376">
        <v>0</v>
      </c>
      <c r="H59" s="19">
        <f>SUM(F59:G59)</f>
        <v>0</v>
      </c>
      <c r="I59" s="19">
        <f>H59</f>
        <v>0</v>
      </c>
      <c r="J59" s="353"/>
      <c r="K59" s="38"/>
      <c r="L59" s="39"/>
    </row>
    <row r="60" spans="1:15" s="40" customFormat="1" ht="36" x14ac:dyDescent="0.25">
      <c r="A60" s="34" t="s">
        <v>428</v>
      </c>
      <c r="B60" s="312" t="s">
        <v>445</v>
      </c>
      <c r="C60" s="19"/>
      <c r="D60" s="19"/>
      <c r="E60" s="19"/>
      <c r="F60" s="19"/>
      <c r="G60" s="19"/>
      <c r="H60" s="19"/>
      <c r="I60" s="19"/>
      <c r="J60" s="353"/>
      <c r="K60" s="38"/>
      <c r="L60" s="39"/>
    </row>
    <row r="61" spans="1:15" s="40" customFormat="1" ht="42" customHeight="1" x14ac:dyDescent="0.25">
      <c r="A61" s="34" t="s">
        <v>430</v>
      </c>
      <c r="B61" s="37" t="s">
        <v>467</v>
      </c>
      <c r="C61" s="360">
        <v>0</v>
      </c>
      <c r="D61" s="360">
        <v>0</v>
      </c>
      <c r="E61" s="27">
        <f>SUM(C61:D61)</f>
        <v>0</v>
      </c>
      <c r="F61" s="360">
        <v>0</v>
      </c>
      <c r="G61" s="360">
        <v>0</v>
      </c>
      <c r="H61" s="27">
        <f>SUM(F61:G61)</f>
        <v>0</v>
      </c>
      <c r="I61" s="26">
        <f t="shared" ref="I61:I62" si="29">E61+H61</f>
        <v>0</v>
      </c>
      <c r="J61" s="353" t="s">
        <v>319</v>
      </c>
      <c r="K61" s="391" t="e">
        <f>E61/(E14+E17+E32-E22+E50+E53)</f>
        <v>#DIV/0!</v>
      </c>
      <c r="L61" s="440" t="s">
        <v>460</v>
      </c>
      <c r="M61" s="441"/>
      <c r="N61" s="441"/>
      <c r="O61" s="402"/>
    </row>
    <row r="62" spans="1:15" s="40" customFormat="1" ht="34.700000000000003" customHeight="1" x14ac:dyDescent="0.25">
      <c r="A62" s="34" t="s">
        <v>446</v>
      </c>
      <c r="B62" s="37" t="s">
        <v>447</v>
      </c>
      <c r="C62" s="360">
        <v>0</v>
      </c>
      <c r="D62" s="360">
        <v>0</v>
      </c>
      <c r="E62" s="27">
        <f>SUM(C62:D62)</f>
        <v>0</v>
      </c>
      <c r="F62" s="360">
        <v>0</v>
      </c>
      <c r="G62" s="360">
        <v>0</v>
      </c>
      <c r="H62" s="27">
        <f>SUM(F62:G62)</f>
        <v>0</v>
      </c>
      <c r="I62" s="26">
        <f t="shared" si="29"/>
        <v>0</v>
      </c>
      <c r="J62" s="353" t="s">
        <v>319</v>
      </c>
      <c r="K62" s="391" t="e">
        <f>E62/(E14+E17+E50)</f>
        <v>#DIV/0!</v>
      </c>
      <c r="L62" s="440" t="s">
        <v>462</v>
      </c>
      <c r="M62" s="441"/>
      <c r="N62" s="441"/>
      <c r="O62" s="403"/>
    </row>
    <row r="63" spans="1:15" s="40" customFormat="1" x14ac:dyDescent="0.25">
      <c r="A63" s="34"/>
      <c r="B63" s="37" t="s">
        <v>431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3" t="s">
        <v>319</v>
      </c>
      <c r="K63" s="38"/>
      <c r="L63" s="39"/>
    </row>
    <row r="64" spans="1:15" s="40" customFormat="1" x14ac:dyDescent="0.25">
      <c r="A64" s="34" t="s">
        <v>434</v>
      </c>
      <c r="B64" s="37" t="s">
        <v>472</v>
      </c>
      <c r="C64" s="19"/>
      <c r="D64" s="19"/>
      <c r="E64" s="21"/>
      <c r="F64" s="19"/>
      <c r="G64" s="19"/>
      <c r="H64" s="21"/>
      <c r="I64" s="21"/>
      <c r="J64" s="353"/>
      <c r="K64" s="38"/>
      <c r="L64" s="39"/>
    </row>
    <row r="65" spans="1:14" s="40" customFormat="1" ht="48" x14ac:dyDescent="0.25">
      <c r="A65" s="34" t="s">
        <v>442</v>
      </c>
      <c r="B65" s="37" t="s">
        <v>455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26">
        <f t="shared" ref="H65" si="32">F65+G65</f>
        <v>0</v>
      </c>
      <c r="I65" s="26">
        <f t="shared" ref="I65" si="33">E65+H65</f>
        <v>0</v>
      </c>
      <c r="J65" s="353"/>
      <c r="K65" s="38"/>
      <c r="L65" s="39"/>
    </row>
    <row r="66" spans="1:14" s="40" customFormat="1" ht="26.65" customHeight="1" x14ac:dyDescent="0.25">
      <c r="A66" s="34"/>
      <c r="B66" s="37" t="s">
        <v>435</v>
      </c>
      <c r="C66" s="19">
        <f>SUM(C65)</f>
        <v>0</v>
      </c>
      <c r="D66" s="19">
        <f>SUM(D65)</f>
        <v>0</v>
      </c>
      <c r="E66" s="21">
        <f>SUM(C66:D66)</f>
        <v>0</v>
      </c>
      <c r="F66" s="19">
        <f>SUM(F65)</f>
        <v>0</v>
      </c>
      <c r="G66" s="19">
        <f>SUM(G65)</f>
        <v>0</v>
      </c>
      <c r="H66" s="21">
        <f>SUM(F66:G66)</f>
        <v>0</v>
      </c>
      <c r="I66" s="21">
        <f>E66+H66</f>
        <v>0</v>
      </c>
      <c r="J66" s="353" t="s">
        <v>320</v>
      </c>
      <c r="K66" s="370" t="e">
        <f>E66/(E14+E17+E32+E50+E58+E63)</f>
        <v>#DIV/0!</v>
      </c>
      <c r="L66" s="442" t="s">
        <v>437</v>
      </c>
      <c r="M66" s="443"/>
      <c r="N66" s="443"/>
    </row>
    <row r="67" spans="1:14" s="40" customFormat="1" ht="21" customHeight="1" x14ac:dyDescent="0.25">
      <c r="A67" s="372"/>
      <c r="B67" s="373" t="s">
        <v>71</v>
      </c>
      <c r="C67" s="55">
        <f>C66+C63+C58+C50+C32+C17+C14</f>
        <v>0</v>
      </c>
      <c r="D67" s="55">
        <f>D66+D63+D58+D50+D32+D17+D14</f>
        <v>0</v>
      </c>
      <c r="E67" s="55">
        <f>SUM(C67:D67)</f>
        <v>0</v>
      </c>
      <c r="F67" s="55">
        <f>F66+F63+F59+F58+F50+F32+F17+F14</f>
        <v>0</v>
      </c>
      <c r="G67" s="55">
        <f>G66+G63+G59+G58+G50+G32+G17+G14</f>
        <v>0</v>
      </c>
      <c r="H67" s="55">
        <f>SUM(F67:G67)</f>
        <v>0</v>
      </c>
      <c r="I67" s="55">
        <f>E67+H67</f>
        <v>0</v>
      </c>
      <c r="J67" s="374"/>
      <c r="K67" s="374"/>
      <c r="L67" s="39"/>
    </row>
    <row r="68" spans="1:14" x14ac:dyDescent="0.25">
      <c r="A68" s="308"/>
      <c r="B68" s="309"/>
      <c r="C68" s="311"/>
      <c r="D68" s="311"/>
      <c r="F68" s="311"/>
      <c r="G68" s="311"/>
      <c r="I68" s="310"/>
      <c r="J68" s="16"/>
      <c r="K68" s="16"/>
      <c r="L68" s="16"/>
      <c r="M68" s="16"/>
    </row>
    <row r="69" spans="1:14" s="369" customFormat="1" ht="43.9" customHeight="1" x14ac:dyDescent="0.2">
      <c r="A69" s="50"/>
      <c r="B69" s="430" t="s">
        <v>432</v>
      </c>
      <c r="C69" s="431"/>
      <c r="D69" s="431"/>
      <c r="E69" s="431"/>
      <c r="F69" s="431"/>
      <c r="G69" s="431"/>
      <c r="H69" s="14"/>
      <c r="I69" s="14"/>
    </row>
    <row r="70" spans="1:14" s="369" customFormat="1" ht="44.45" customHeight="1" x14ac:dyDescent="0.2">
      <c r="A70" s="50"/>
      <c r="B70" s="430" t="s">
        <v>433</v>
      </c>
      <c r="C70" s="431"/>
      <c r="D70" s="431"/>
      <c r="E70" s="431"/>
      <c r="F70" s="431"/>
      <c r="G70" s="431"/>
      <c r="H70" s="14"/>
      <c r="I70" s="14"/>
    </row>
    <row r="71" spans="1:14" x14ac:dyDescent="0.25">
      <c r="A71" s="50"/>
      <c r="B71" s="436" t="s">
        <v>321</v>
      </c>
      <c r="C71" s="433"/>
      <c r="D71" s="433"/>
      <c r="E71" s="433"/>
      <c r="F71" s="433"/>
      <c r="G71" s="433"/>
      <c r="J71" s="16"/>
      <c r="K71" s="16"/>
      <c r="L71" s="16"/>
      <c r="M71" s="16"/>
    </row>
  </sheetData>
  <mergeCells count="22">
    <mergeCell ref="L66:N66"/>
    <mergeCell ref="L56:N56"/>
    <mergeCell ref="L49:N49"/>
    <mergeCell ref="L32:N32"/>
    <mergeCell ref="K24:N24"/>
    <mergeCell ref="K25:N25"/>
    <mergeCell ref="K26:N26"/>
    <mergeCell ref="K27:N27"/>
    <mergeCell ref="K57:N57"/>
    <mergeCell ref="L61:N61"/>
    <mergeCell ref="L62:N62"/>
    <mergeCell ref="B69:G69"/>
    <mergeCell ref="B70:G70"/>
    <mergeCell ref="B71:G71"/>
    <mergeCell ref="B18:I18"/>
    <mergeCell ref="A1:I1"/>
    <mergeCell ref="C6:D6"/>
    <mergeCell ref="F6:G6"/>
    <mergeCell ref="B9:I9"/>
    <mergeCell ref="B15:I15"/>
    <mergeCell ref="B33:I33"/>
    <mergeCell ref="B51:I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 tint="0.59999389629810485"/>
  </sheetPr>
  <dimension ref="A1:N71"/>
  <sheetViews>
    <sheetView topLeftCell="A59" workbookViewId="0">
      <selection activeCell="B64" sqref="B64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37" t="s">
        <v>440</v>
      </c>
      <c r="B1" s="437"/>
      <c r="C1" s="437"/>
      <c r="D1" s="437"/>
      <c r="E1" s="437"/>
      <c r="F1" s="437"/>
      <c r="G1" s="437"/>
      <c r="H1" s="437"/>
      <c r="I1" s="437"/>
    </row>
    <row r="3" spans="1:13" x14ac:dyDescent="0.25">
      <c r="B3" s="304" t="s">
        <v>471</v>
      </c>
    </row>
    <row r="4" spans="1:13" ht="16.899999999999999" customHeight="1" x14ac:dyDescent="0.25">
      <c r="B4" s="305"/>
    </row>
    <row r="6" spans="1:13" ht="54.6" customHeight="1" x14ac:dyDescent="0.25">
      <c r="A6" s="17" t="s">
        <v>23</v>
      </c>
      <c r="B6" s="18" t="s">
        <v>24</v>
      </c>
      <c r="C6" s="438" t="s">
        <v>25</v>
      </c>
      <c r="D6" s="429"/>
      <c r="E6" s="21" t="s">
        <v>26</v>
      </c>
      <c r="F6" s="438" t="s">
        <v>27</v>
      </c>
      <c r="G6" s="429"/>
      <c r="H6" s="21" t="s">
        <v>28</v>
      </c>
      <c r="I6" s="21" t="s">
        <v>29</v>
      </c>
      <c r="J6" s="21" t="s">
        <v>318</v>
      </c>
      <c r="K6" s="21"/>
      <c r="L6" s="22"/>
      <c r="M6" s="16"/>
    </row>
    <row r="7" spans="1:13" x14ac:dyDescent="0.25">
      <c r="A7" s="23"/>
      <c r="B7" s="24"/>
      <c r="C7" s="25" t="s">
        <v>30</v>
      </c>
      <c r="D7" s="25" t="s">
        <v>31</v>
      </c>
      <c r="E7" s="26"/>
      <c r="F7" s="27" t="s">
        <v>30</v>
      </c>
      <c r="G7" s="27" t="s">
        <v>32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33</v>
      </c>
      <c r="F8" s="29">
        <v>6</v>
      </c>
      <c r="G8" s="29">
        <v>7</v>
      </c>
      <c r="H8" s="30" t="s">
        <v>34</v>
      </c>
      <c r="I8" s="30" t="s">
        <v>35</v>
      </c>
      <c r="J8" s="31"/>
      <c r="K8" s="31"/>
      <c r="L8" s="32"/>
    </row>
    <row r="9" spans="1:13" x14ac:dyDescent="0.25">
      <c r="A9" s="34">
        <v>1</v>
      </c>
      <c r="B9" s="432" t="s">
        <v>263</v>
      </c>
      <c r="C9" s="433"/>
      <c r="D9" s="433"/>
      <c r="E9" s="433"/>
      <c r="F9" s="433"/>
      <c r="G9" s="433"/>
      <c r="H9" s="433"/>
      <c r="I9" s="433"/>
      <c r="J9" s="353"/>
      <c r="K9" s="353"/>
      <c r="M9" s="16"/>
    </row>
    <row r="10" spans="1:13" x14ac:dyDescent="0.25">
      <c r="A10" s="34" t="s">
        <v>36</v>
      </c>
      <c r="B10" s="35" t="s">
        <v>266</v>
      </c>
      <c r="C10" s="368" t="s">
        <v>436</v>
      </c>
      <c r="D10" s="368" t="s">
        <v>436</v>
      </c>
      <c r="E10" s="43" t="s">
        <v>436</v>
      </c>
      <c r="F10" s="368" t="s">
        <v>436</v>
      </c>
      <c r="G10" s="368" t="s">
        <v>436</v>
      </c>
      <c r="H10" s="368" t="s">
        <v>436</v>
      </c>
      <c r="I10" s="368" t="s">
        <v>436</v>
      </c>
      <c r="J10" s="353"/>
      <c r="K10" s="353"/>
      <c r="M10" s="16"/>
    </row>
    <row r="11" spans="1:13" x14ac:dyDescent="0.25">
      <c r="A11" s="34" t="s">
        <v>38</v>
      </c>
      <c r="B11" s="35" t="s">
        <v>37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3" t="s">
        <v>319</v>
      </c>
      <c r="K11" s="353"/>
      <c r="M11" s="16"/>
    </row>
    <row r="12" spans="1:13" x14ac:dyDescent="0.25">
      <c r="A12" s="34" t="s">
        <v>264</v>
      </c>
      <c r="B12" s="35" t="s">
        <v>39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3" t="s">
        <v>319</v>
      </c>
      <c r="K12" s="353"/>
      <c r="M12" s="16"/>
    </row>
    <row r="13" spans="1:13" ht="24" x14ac:dyDescent="0.25">
      <c r="A13" s="34" t="s">
        <v>265</v>
      </c>
      <c r="B13" s="35" t="s">
        <v>281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3" t="s">
        <v>319</v>
      </c>
      <c r="K13" s="353"/>
      <c r="M13" s="16"/>
    </row>
    <row r="14" spans="1:13" s="40" customFormat="1" x14ac:dyDescent="0.25">
      <c r="A14" s="34"/>
      <c r="B14" s="37" t="s">
        <v>40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3" t="s">
        <v>319</v>
      </c>
      <c r="K14" s="38"/>
      <c r="L14" s="39"/>
    </row>
    <row r="15" spans="1:13" x14ac:dyDescent="0.25">
      <c r="A15" s="34">
        <v>2</v>
      </c>
      <c r="B15" s="432" t="s">
        <v>41</v>
      </c>
      <c r="C15" s="433"/>
      <c r="D15" s="433"/>
      <c r="E15" s="433"/>
      <c r="F15" s="433"/>
      <c r="G15" s="433"/>
      <c r="H15" s="433"/>
      <c r="I15" s="433"/>
      <c r="J15" s="353"/>
      <c r="K15" s="353"/>
      <c r="M15" s="16"/>
    </row>
    <row r="16" spans="1:13" x14ac:dyDescent="0.25">
      <c r="A16" s="34" t="s">
        <v>42</v>
      </c>
      <c r="B16" s="41" t="s">
        <v>43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3" t="s">
        <v>319</v>
      </c>
      <c r="K16" s="353"/>
      <c r="M16" s="16"/>
    </row>
    <row r="17" spans="1:14" s="40" customFormat="1" x14ac:dyDescent="0.25">
      <c r="A17" s="34"/>
      <c r="B17" s="37" t="s">
        <v>44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3" t="s">
        <v>319</v>
      </c>
      <c r="K17" s="38"/>
      <c r="L17" s="39"/>
    </row>
    <row r="18" spans="1:14" x14ac:dyDescent="0.25">
      <c r="A18" s="34" t="s">
        <v>45</v>
      </c>
      <c r="B18" s="432" t="s">
        <v>46</v>
      </c>
      <c r="C18" s="433"/>
      <c r="D18" s="433"/>
      <c r="E18" s="433"/>
      <c r="F18" s="433"/>
      <c r="G18" s="433"/>
      <c r="H18" s="433"/>
      <c r="I18" s="433"/>
      <c r="J18" s="353"/>
      <c r="K18" s="353"/>
      <c r="M18" s="16"/>
    </row>
    <row r="19" spans="1:14" ht="24" x14ac:dyDescent="0.25">
      <c r="A19" s="34" t="s">
        <v>47</v>
      </c>
      <c r="B19" s="41" t="s">
        <v>267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3" t="s">
        <v>319</v>
      </c>
      <c r="K19" s="353"/>
      <c r="M19" s="16"/>
    </row>
    <row r="20" spans="1:14" ht="24" x14ac:dyDescent="0.25">
      <c r="A20" s="34" t="s">
        <v>48</v>
      </c>
      <c r="B20" s="35" t="s">
        <v>268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3" t="s">
        <v>319</v>
      </c>
      <c r="K20" s="353"/>
      <c r="M20" s="16"/>
    </row>
    <row r="21" spans="1:14" x14ac:dyDescent="0.25">
      <c r="A21" s="34" t="s">
        <v>49</v>
      </c>
      <c r="B21" s="35" t="s">
        <v>282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3" t="s">
        <v>319</v>
      </c>
      <c r="K21" s="353"/>
      <c r="M21" s="16"/>
    </row>
    <row r="22" spans="1:14" x14ac:dyDescent="0.25">
      <c r="A22" s="34" t="s">
        <v>50</v>
      </c>
      <c r="B22" s="35" t="s">
        <v>283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3" t="s">
        <v>319</v>
      </c>
      <c r="K22" s="353"/>
      <c r="M22" s="16"/>
    </row>
    <row r="23" spans="1:14" x14ac:dyDescent="0.25">
      <c r="A23" s="34" t="s">
        <v>51</v>
      </c>
      <c r="B23" s="42" t="s">
        <v>284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3" t="s">
        <v>319</v>
      </c>
      <c r="K23" s="354"/>
      <c r="M23" s="16"/>
    </row>
    <row r="24" spans="1:14" x14ac:dyDescent="0.25">
      <c r="A24" s="34" t="s">
        <v>269</v>
      </c>
      <c r="B24" s="42" t="s">
        <v>285</v>
      </c>
      <c r="C24" s="295" t="s">
        <v>429</v>
      </c>
      <c r="D24" s="295" t="s">
        <v>429</v>
      </c>
      <c r="E24" s="295" t="s">
        <v>429</v>
      </c>
      <c r="F24" s="295" t="s">
        <v>429</v>
      </c>
      <c r="G24" s="295" t="s">
        <v>429</v>
      </c>
      <c r="H24" s="295" t="s">
        <v>429</v>
      </c>
      <c r="I24" s="295" t="s">
        <v>429</v>
      </c>
      <c r="J24" s="353" t="s">
        <v>320</v>
      </c>
      <c r="K24" s="439" t="s">
        <v>473</v>
      </c>
      <c r="L24" s="439"/>
      <c r="M24" s="439"/>
      <c r="N24" s="439"/>
    </row>
    <row r="25" spans="1:14" x14ac:dyDescent="0.25">
      <c r="A25" s="34" t="s">
        <v>286</v>
      </c>
      <c r="B25" s="42" t="s">
        <v>287</v>
      </c>
      <c r="C25" s="295" t="s">
        <v>429</v>
      </c>
      <c r="D25" s="295" t="s">
        <v>429</v>
      </c>
      <c r="E25" s="295" t="s">
        <v>429</v>
      </c>
      <c r="F25" s="295" t="s">
        <v>429</v>
      </c>
      <c r="G25" s="295" t="s">
        <v>429</v>
      </c>
      <c r="H25" s="295" t="s">
        <v>429</v>
      </c>
      <c r="I25" s="295" t="s">
        <v>429</v>
      </c>
      <c r="J25" s="353" t="s">
        <v>320</v>
      </c>
      <c r="K25" s="439" t="s">
        <v>473</v>
      </c>
      <c r="L25" s="439"/>
      <c r="M25" s="439"/>
      <c r="N25" s="439"/>
    </row>
    <row r="26" spans="1:14" x14ac:dyDescent="0.25">
      <c r="A26" s="34" t="s">
        <v>288</v>
      </c>
      <c r="B26" s="42" t="s">
        <v>290</v>
      </c>
      <c r="C26" s="295" t="s">
        <v>429</v>
      </c>
      <c r="D26" s="295" t="s">
        <v>429</v>
      </c>
      <c r="E26" s="295" t="s">
        <v>429</v>
      </c>
      <c r="F26" s="295" t="s">
        <v>429</v>
      </c>
      <c r="G26" s="295" t="s">
        <v>429</v>
      </c>
      <c r="H26" s="295" t="s">
        <v>429</v>
      </c>
      <c r="I26" s="295" t="s">
        <v>429</v>
      </c>
      <c r="J26" s="353" t="s">
        <v>320</v>
      </c>
      <c r="K26" s="439" t="s">
        <v>473</v>
      </c>
      <c r="L26" s="439"/>
      <c r="M26" s="439"/>
      <c r="N26" s="439"/>
    </row>
    <row r="27" spans="1:14" x14ac:dyDescent="0.25">
      <c r="A27" s="34" t="s">
        <v>289</v>
      </c>
      <c r="B27" s="42" t="s">
        <v>291</v>
      </c>
      <c r="C27" s="295" t="s">
        <v>429</v>
      </c>
      <c r="D27" s="295" t="s">
        <v>429</v>
      </c>
      <c r="E27" s="295" t="s">
        <v>429</v>
      </c>
      <c r="F27" s="295" t="s">
        <v>429</v>
      </c>
      <c r="G27" s="295" t="s">
        <v>429</v>
      </c>
      <c r="H27" s="295" t="s">
        <v>429</v>
      </c>
      <c r="I27" s="295" t="s">
        <v>429</v>
      </c>
      <c r="J27" s="353" t="s">
        <v>320</v>
      </c>
      <c r="K27" s="439" t="s">
        <v>473</v>
      </c>
      <c r="L27" s="439"/>
      <c r="M27" s="439"/>
      <c r="N27" s="439"/>
    </row>
    <row r="28" spans="1:14" x14ac:dyDescent="0.25">
      <c r="A28" s="34" t="s">
        <v>292</v>
      </c>
      <c r="B28" s="42" t="s">
        <v>295</v>
      </c>
      <c r="C28" s="295">
        <f>C29+C30+C31</f>
        <v>0</v>
      </c>
      <c r="D28" s="295">
        <f>D29+D30+D31</f>
        <v>0</v>
      </c>
      <c r="E28" s="43">
        <f t="shared" ref="E28" si="10">SUM(C28:D28)</f>
        <v>0</v>
      </c>
      <c r="F28" s="295">
        <f>F29+F30+F31</f>
        <v>0</v>
      </c>
      <c r="G28" s="295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3" t="s">
        <v>319</v>
      </c>
      <c r="K28" s="355"/>
      <c r="M28" s="16"/>
    </row>
    <row r="29" spans="1:14" x14ac:dyDescent="0.25">
      <c r="A29" s="34" t="s">
        <v>293</v>
      </c>
      <c r="B29" s="42" t="s">
        <v>296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3" t="s">
        <v>319</v>
      </c>
      <c r="K29" s="353"/>
      <c r="M29" s="16"/>
    </row>
    <row r="30" spans="1:14" x14ac:dyDescent="0.25">
      <c r="A30" s="34" t="s">
        <v>294</v>
      </c>
      <c r="B30" s="42" t="s">
        <v>297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3" t="s">
        <v>319</v>
      </c>
      <c r="K30" s="353"/>
      <c r="M30" s="16"/>
    </row>
    <row r="31" spans="1:14" ht="24" x14ac:dyDescent="0.25">
      <c r="A31" s="34" t="s">
        <v>451</v>
      </c>
      <c r="B31" s="103" t="s">
        <v>452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3" t="s">
        <v>319</v>
      </c>
      <c r="K31" s="353"/>
      <c r="M31" s="16"/>
    </row>
    <row r="32" spans="1:14" s="40" customFormat="1" ht="27" customHeight="1" x14ac:dyDescent="0.25">
      <c r="A32" s="34"/>
      <c r="B32" s="37" t="s">
        <v>52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7"/>
      <c r="K32" s="370" t="e">
        <f>E32/E50</f>
        <v>#DIV/0!</v>
      </c>
      <c r="L32" s="440" t="s">
        <v>461</v>
      </c>
      <c r="M32" s="441"/>
      <c r="N32" s="441"/>
    </row>
    <row r="33" spans="1:13" x14ac:dyDescent="0.25">
      <c r="A33" s="34">
        <v>4</v>
      </c>
      <c r="B33" s="432" t="s">
        <v>53</v>
      </c>
      <c r="C33" s="433"/>
      <c r="D33" s="433"/>
      <c r="E33" s="433"/>
      <c r="F33" s="433"/>
      <c r="G33" s="433"/>
      <c r="H33" s="433"/>
      <c r="I33" s="433"/>
      <c r="J33" s="353"/>
      <c r="K33" s="353"/>
      <c r="M33" s="16"/>
    </row>
    <row r="34" spans="1:13" x14ac:dyDescent="0.25">
      <c r="A34" s="34"/>
      <c r="B34" s="313" t="s">
        <v>314</v>
      </c>
      <c r="C34" s="306"/>
      <c r="D34" s="306"/>
      <c r="E34" s="306"/>
      <c r="F34" s="306"/>
      <c r="G34" s="306"/>
      <c r="H34" s="306"/>
      <c r="I34" s="306"/>
      <c r="J34" s="353"/>
      <c r="K34" s="353"/>
      <c r="M34" s="16"/>
    </row>
    <row r="35" spans="1:13" x14ac:dyDescent="0.25">
      <c r="A35" s="34" t="s">
        <v>54</v>
      </c>
      <c r="B35" s="35" t="s">
        <v>55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3" t="s">
        <v>319</v>
      </c>
      <c r="K35" s="353"/>
      <c r="M35" s="16"/>
    </row>
    <row r="36" spans="1:13" x14ac:dyDescent="0.25">
      <c r="A36" s="34" t="s">
        <v>56</v>
      </c>
      <c r="B36" s="35" t="s">
        <v>273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3" t="s">
        <v>319</v>
      </c>
      <c r="K36" s="353"/>
      <c r="M36" s="16"/>
    </row>
    <row r="37" spans="1:13" x14ac:dyDescent="0.25">
      <c r="A37" s="34" t="s">
        <v>57</v>
      </c>
      <c r="B37" s="35" t="s">
        <v>276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3" t="s">
        <v>319</v>
      </c>
      <c r="K37" s="353"/>
      <c r="M37" s="16"/>
    </row>
    <row r="38" spans="1:13" x14ac:dyDescent="0.25">
      <c r="A38" s="34" t="s">
        <v>274</v>
      </c>
      <c r="B38" s="35" t="s">
        <v>277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3" t="s">
        <v>319</v>
      </c>
      <c r="K38" s="353"/>
      <c r="M38" s="16"/>
    </row>
    <row r="39" spans="1:13" x14ac:dyDescent="0.25">
      <c r="A39" s="34" t="s">
        <v>271</v>
      </c>
      <c r="B39" s="35" t="s">
        <v>272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3" t="s">
        <v>319</v>
      </c>
      <c r="K39" s="353"/>
      <c r="M39" s="16"/>
    </row>
    <row r="40" spans="1:13" x14ac:dyDescent="0.25">
      <c r="A40" s="34" t="s">
        <v>270</v>
      </c>
      <c r="B40" s="35" t="s">
        <v>58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3" t="s">
        <v>319</v>
      </c>
      <c r="K40" s="353"/>
      <c r="M40" s="16"/>
    </row>
    <row r="41" spans="1:13" x14ac:dyDescent="0.25">
      <c r="A41" s="34"/>
      <c r="B41" s="312" t="s">
        <v>313</v>
      </c>
      <c r="C41" s="314">
        <f>SUM(C35:C40)</f>
        <v>0</v>
      </c>
      <c r="D41" s="314">
        <f t="shared" ref="D41:G41" si="20">SUM(D35:D40)</f>
        <v>0</v>
      </c>
      <c r="E41" s="19">
        <f>SUM(C41:D41)</f>
        <v>0</v>
      </c>
      <c r="F41" s="314">
        <f t="shared" si="20"/>
        <v>0</v>
      </c>
      <c r="G41" s="314">
        <f t="shared" si="20"/>
        <v>0</v>
      </c>
      <c r="H41" s="19">
        <f>SUM(F41:G41)</f>
        <v>0</v>
      </c>
      <c r="I41" s="19">
        <f>E41+H41</f>
        <v>0</v>
      </c>
      <c r="J41" s="353"/>
      <c r="K41" s="353"/>
      <c r="M41" s="16"/>
    </row>
    <row r="42" spans="1:13" x14ac:dyDescent="0.25">
      <c r="A42" s="34"/>
      <c r="B42" s="313" t="s">
        <v>315</v>
      </c>
      <c r="C42" s="295"/>
      <c r="D42" s="295"/>
      <c r="E42" s="26"/>
      <c r="F42" s="295"/>
      <c r="G42" s="295"/>
      <c r="H42" s="26"/>
      <c r="I42" s="26"/>
      <c r="J42" s="353"/>
      <c r="K42" s="353"/>
      <c r="M42" s="16"/>
    </row>
    <row r="43" spans="1:13" x14ac:dyDescent="0.25">
      <c r="A43" s="34"/>
      <c r="B43" s="35" t="s">
        <v>55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3" t="s">
        <v>319</v>
      </c>
      <c r="K43" s="353"/>
      <c r="M43" s="16"/>
    </row>
    <row r="44" spans="1:13" x14ac:dyDescent="0.25">
      <c r="A44" s="34"/>
      <c r="B44" s="35" t="s">
        <v>273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3" t="s">
        <v>319</v>
      </c>
      <c r="K44" s="353"/>
      <c r="M44" s="16"/>
    </row>
    <row r="45" spans="1:13" x14ac:dyDescent="0.25">
      <c r="A45" s="34"/>
      <c r="B45" s="35" t="s">
        <v>276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3" t="s">
        <v>319</v>
      </c>
      <c r="K45" s="353"/>
      <c r="M45" s="16"/>
    </row>
    <row r="46" spans="1:13" x14ac:dyDescent="0.25">
      <c r="A46" s="34"/>
      <c r="B46" s="35" t="s">
        <v>277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3" t="s">
        <v>319</v>
      </c>
      <c r="K46" s="353"/>
      <c r="M46" s="16"/>
    </row>
    <row r="47" spans="1:13" x14ac:dyDescent="0.25">
      <c r="A47" s="34"/>
      <c r="B47" s="35" t="s">
        <v>272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3" t="s">
        <v>319</v>
      </c>
      <c r="K47" s="353"/>
      <c r="M47" s="16"/>
    </row>
    <row r="48" spans="1:13" x14ac:dyDescent="0.25">
      <c r="A48" s="34"/>
      <c r="B48" s="35" t="s">
        <v>58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3" t="s">
        <v>319</v>
      </c>
      <c r="K48" s="353"/>
      <c r="M48" s="16"/>
    </row>
    <row r="49" spans="1:14" ht="45.4" customHeight="1" x14ac:dyDescent="0.25">
      <c r="A49" s="34"/>
      <c r="B49" s="312" t="s">
        <v>426</v>
      </c>
      <c r="C49" s="314">
        <f t="shared" ref="C49:G49" si="24">SUM(C43:C48)</f>
        <v>0</v>
      </c>
      <c r="D49" s="314">
        <f t="shared" si="24"/>
        <v>0</v>
      </c>
      <c r="E49" s="19">
        <f>SUM(C49:D49)</f>
        <v>0</v>
      </c>
      <c r="F49" s="314">
        <f t="shared" si="24"/>
        <v>0</v>
      </c>
      <c r="G49" s="314">
        <f t="shared" si="24"/>
        <v>0</v>
      </c>
      <c r="H49" s="19">
        <f>SUM(F49:G49)</f>
        <v>0</v>
      </c>
      <c r="I49" s="19">
        <f>E49+H49</f>
        <v>0</v>
      </c>
      <c r="J49" s="353"/>
      <c r="K49" s="370" t="e">
        <f>E49/(E14+E17+E41+E53)</f>
        <v>#DIV/0!</v>
      </c>
      <c r="L49" s="440" t="s">
        <v>439</v>
      </c>
      <c r="M49" s="441"/>
      <c r="N49" s="441"/>
    </row>
    <row r="50" spans="1:14" s="40" customFormat="1" x14ac:dyDescent="0.25">
      <c r="A50" s="34"/>
      <c r="B50" s="37" t="s">
        <v>59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60</v>
      </c>
      <c r="B51" s="432" t="s">
        <v>61</v>
      </c>
      <c r="C51" s="433"/>
      <c r="D51" s="433"/>
      <c r="E51" s="433"/>
      <c r="F51" s="433"/>
      <c r="G51" s="433"/>
      <c r="H51" s="433"/>
      <c r="I51" s="433"/>
      <c r="J51" s="353"/>
      <c r="K51" s="353"/>
      <c r="M51" s="16"/>
    </row>
    <row r="52" spans="1:14" x14ac:dyDescent="0.25">
      <c r="A52" s="34" t="s">
        <v>62</v>
      </c>
      <c r="B52" s="35" t="s">
        <v>63</v>
      </c>
      <c r="C52" s="295">
        <f>C53+C54</f>
        <v>0</v>
      </c>
      <c r="D52" s="295">
        <f>D53+D54</f>
        <v>0</v>
      </c>
      <c r="E52" s="26">
        <f t="shared" ref="E52:E56" si="26">C52+D52</f>
        <v>0</v>
      </c>
      <c r="F52" s="295">
        <f>F53+F54</f>
        <v>0</v>
      </c>
      <c r="G52" s="295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3" t="s">
        <v>319</v>
      </c>
      <c r="K52" s="353"/>
      <c r="M52" s="16"/>
    </row>
    <row r="53" spans="1:14" x14ac:dyDescent="0.25">
      <c r="A53" s="34" t="s">
        <v>64</v>
      </c>
      <c r="B53" s="35" t="s">
        <v>65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3" t="s">
        <v>319</v>
      </c>
      <c r="K53" s="353"/>
      <c r="M53" s="16"/>
    </row>
    <row r="54" spans="1:14" x14ac:dyDescent="0.25">
      <c r="A54" s="34" t="s">
        <v>66</v>
      </c>
      <c r="B54" s="35" t="s">
        <v>67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3" t="s">
        <v>319</v>
      </c>
      <c r="K54" s="353"/>
      <c r="M54" s="16"/>
    </row>
    <row r="55" spans="1:14" ht="36" x14ac:dyDescent="0.25">
      <c r="A55" s="34" t="s">
        <v>275</v>
      </c>
      <c r="B55" s="35" t="s">
        <v>457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3" t="s">
        <v>319</v>
      </c>
      <c r="K55" s="377"/>
      <c r="L55" s="381"/>
      <c r="M55" s="381"/>
      <c r="N55" s="381"/>
    </row>
    <row r="56" spans="1:14" ht="33.4" customHeight="1" x14ac:dyDescent="0.25">
      <c r="A56" s="34" t="s">
        <v>68</v>
      </c>
      <c r="B56" s="35" t="s">
        <v>69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3" t="s">
        <v>319</v>
      </c>
      <c r="K56" s="371" t="e">
        <f>E56/(E14+E17+E50)</f>
        <v>#DIV/0!</v>
      </c>
      <c r="L56" s="446" t="s">
        <v>438</v>
      </c>
      <c r="M56" s="447"/>
      <c r="N56" s="447"/>
    </row>
    <row r="57" spans="1:14" x14ac:dyDescent="0.25">
      <c r="A57" s="34" t="s">
        <v>298</v>
      </c>
      <c r="B57" s="35" t="s">
        <v>299</v>
      </c>
      <c r="C57" s="19" t="s">
        <v>429</v>
      </c>
      <c r="D57" s="19" t="s">
        <v>429</v>
      </c>
      <c r="E57" s="19" t="s">
        <v>429</v>
      </c>
      <c r="F57" s="19" t="s">
        <v>429</v>
      </c>
      <c r="G57" s="19" t="s">
        <v>429</v>
      </c>
      <c r="H57" s="19" t="s">
        <v>429</v>
      </c>
      <c r="I57" s="19" t="s">
        <v>429</v>
      </c>
      <c r="J57" s="353" t="s">
        <v>320</v>
      </c>
      <c r="K57" s="439" t="s">
        <v>473</v>
      </c>
      <c r="L57" s="439"/>
      <c r="M57" s="439"/>
      <c r="N57" s="439"/>
    </row>
    <row r="58" spans="1:14" s="40" customFormat="1" x14ac:dyDescent="0.25">
      <c r="A58" s="34"/>
      <c r="B58" s="37" t="s">
        <v>70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3"/>
      <c r="K58" s="356"/>
      <c r="L58" s="39"/>
    </row>
    <row r="59" spans="1:14" s="40" customFormat="1" x14ac:dyDescent="0.25">
      <c r="A59" s="34" t="s">
        <v>427</v>
      </c>
      <c r="B59" s="37" t="s">
        <v>389</v>
      </c>
      <c r="C59" s="19" t="s">
        <v>429</v>
      </c>
      <c r="D59" s="19" t="s">
        <v>429</v>
      </c>
      <c r="E59" s="19" t="s">
        <v>429</v>
      </c>
      <c r="F59" s="376">
        <v>0</v>
      </c>
      <c r="G59" s="376">
        <v>0</v>
      </c>
      <c r="H59" s="19">
        <f>SUM(F59:G59)</f>
        <v>0</v>
      </c>
      <c r="I59" s="19">
        <f>H59</f>
        <v>0</v>
      </c>
      <c r="J59" s="353"/>
      <c r="K59" s="38"/>
      <c r="L59" s="39"/>
    </row>
    <row r="60" spans="1:14" s="40" customFormat="1" ht="36" x14ac:dyDescent="0.25">
      <c r="A60" s="34" t="s">
        <v>428</v>
      </c>
      <c r="B60" s="312" t="s">
        <v>445</v>
      </c>
      <c r="C60" s="19"/>
      <c r="D60" s="19"/>
      <c r="E60" s="19"/>
      <c r="F60" s="19"/>
      <c r="G60" s="19"/>
      <c r="H60" s="19"/>
      <c r="I60" s="19"/>
      <c r="J60" s="353"/>
      <c r="K60" s="38"/>
      <c r="L60" s="39"/>
    </row>
    <row r="61" spans="1:14" s="40" customFormat="1" ht="39.950000000000003" customHeight="1" x14ac:dyDescent="0.25">
      <c r="A61" s="34" t="s">
        <v>430</v>
      </c>
      <c r="B61" s="37" t="s">
        <v>468</v>
      </c>
      <c r="C61" s="360">
        <v>0</v>
      </c>
      <c r="D61" s="360">
        <v>0</v>
      </c>
      <c r="E61" s="27">
        <f>SUM(C61:D61)</f>
        <v>0</v>
      </c>
      <c r="F61" s="360">
        <v>0</v>
      </c>
      <c r="G61" s="360">
        <v>0</v>
      </c>
      <c r="H61" s="27">
        <f>SUM(F61:G61)</f>
        <v>0</v>
      </c>
      <c r="I61" s="26">
        <f t="shared" ref="I61:I62" si="29">E61+H61</f>
        <v>0</v>
      </c>
      <c r="J61" s="353" t="s">
        <v>319</v>
      </c>
      <c r="K61" s="391" t="e">
        <f>E61/(E14+E17+E32-E22+E50+E53)</f>
        <v>#DIV/0!</v>
      </c>
      <c r="L61" s="440" t="s">
        <v>460</v>
      </c>
      <c r="M61" s="441"/>
      <c r="N61" s="441"/>
    </row>
    <row r="62" spans="1:14" s="40" customFormat="1" ht="37.700000000000003" customHeight="1" x14ac:dyDescent="0.25">
      <c r="A62" s="34" t="s">
        <v>446</v>
      </c>
      <c r="B62" s="37" t="s">
        <v>447</v>
      </c>
      <c r="C62" s="360">
        <v>0</v>
      </c>
      <c r="D62" s="360">
        <v>0</v>
      </c>
      <c r="E62" s="27">
        <f>SUM(C62:D62)</f>
        <v>0</v>
      </c>
      <c r="F62" s="360">
        <v>0</v>
      </c>
      <c r="G62" s="360">
        <v>0</v>
      </c>
      <c r="H62" s="27">
        <f>SUM(F62:G62)</f>
        <v>0</v>
      </c>
      <c r="I62" s="26">
        <f t="shared" si="29"/>
        <v>0</v>
      </c>
      <c r="J62" s="353" t="s">
        <v>319</v>
      </c>
      <c r="K62" s="391" t="e">
        <f>E62/(E14+E17+E50)</f>
        <v>#DIV/0!</v>
      </c>
      <c r="L62" s="440" t="s">
        <v>462</v>
      </c>
      <c r="M62" s="441"/>
      <c r="N62" s="441"/>
    </row>
    <row r="63" spans="1:14" s="40" customFormat="1" x14ac:dyDescent="0.25">
      <c r="A63" s="34"/>
      <c r="B63" s="37" t="s">
        <v>431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3" t="s">
        <v>319</v>
      </c>
      <c r="K63" s="38"/>
      <c r="L63" s="39"/>
    </row>
    <row r="64" spans="1:14" s="40" customFormat="1" x14ac:dyDescent="0.25">
      <c r="A64" s="34" t="s">
        <v>434</v>
      </c>
      <c r="B64" s="37" t="s">
        <v>472</v>
      </c>
      <c r="C64" s="19"/>
      <c r="D64" s="19"/>
      <c r="E64" s="21"/>
      <c r="F64" s="19"/>
      <c r="G64" s="19"/>
      <c r="H64" s="21"/>
      <c r="I64" s="21"/>
      <c r="J64" s="353"/>
      <c r="K64" s="38"/>
      <c r="L64" s="39"/>
    </row>
    <row r="65" spans="1:14" s="40" customFormat="1" ht="48" x14ac:dyDescent="0.25">
      <c r="A65" s="34" t="s">
        <v>442</v>
      </c>
      <c r="B65" s="37" t="s">
        <v>455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26">
        <f t="shared" ref="H65" si="32">F65+G65</f>
        <v>0</v>
      </c>
      <c r="I65" s="26">
        <f t="shared" ref="I65" si="33">E65+H65</f>
        <v>0</v>
      </c>
      <c r="J65" s="353"/>
      <c r="K65" s="38"/>
      <c r="L65" s="39"/>
    </row>
    <row r="66" spans="1:14" s="40" customFormat="1" ht="23.1" customHeight="1" x14ac:dyDescent="0.25">
      <c r="A66" s="34"/>
      <c r="B66" s="37" t="s">
        <v>435</v>
      </c>
      <c r="C66" s="19">
        <f>SUM(C65)</f>
        <v>0</v>
      </c>
      <c r="D66" s="19">
        <f>SUM(D65)</f>
        <v>0</v>
      </c>
      <c r="E66" s="21">
        <f>SUM(C66:D66)</f>
        <v>0</v>
      </c>
      <c r="F66" s="19">
        <f>SUM(F65)</f>
        <v>0</v>
      </c>
      <c r="G66" s="19">
        <f>SUM(G65)</f>
        <v>0</v>
      </c>
      <c r="H66" s="21">
        <f>SUM(F66:G66)</f>
        <v>0</v>
      </c>
      <c r="I66" s="21">
        <f>E66+H66</f>
        <v>0</v>
      </c>
      <c r="J66" s="353" t="s">
        <v>320</v>
      </c>
      <c r="K66" s="370" t="e">
        <f>E66/(E14+E17+E32+E50+E58+E63)</f>
        <v>#DIV/0!</v>
      </c>
      <c r="L66" s="440" t="s">
        <v>437</v>
      </c>
      <c r="M66" s="441"/>
      <c r="N66" s="441"/>
    </row>
    <row r="67" spans="1:14" s="40" customFormat="1" ht="21" customHeight="1" x14ac:dyDescent="0.25">
      <c r="A67" s="372"/>
      <c r="B67" s="373" t="s">
        <v>71</v>
      </c>
      <c r="C67" s="55">
        <f>C66+C63+C58+C50+C32+C17+C14</f>
        <v>0</v>
      </c>
      <c r="D67" s="55">
        <f>D66+D63+D58+D50+D32+D17+D14</f>
        <v>0</v>
      </c>
      <c r="E67" s="55">
        <f>SUM(C67:D67)</f>
        <v>0</v>
      </c>
      <c r="F67" s="55">
        <f>F66+F63++F59+F58+F50+F32+F17+F14</f>
        <v>0</v>
      </c>
      <c r="G67" s="55">
        <f>G66+G63++G59+G58+G50+G32+G17+G14</f>
        <v>0</v>
      </c>
      <c r="H67" s="55">
        <f>SUM(F67:G67)</f>
        <v>0</v>
      </c>
      <c r="I67" s="55">
        <f>E67+H67</f>
        <v>0</v>
      </c>
      <c r="J67" s="374"/>
      <c r="K67" s="374"/>
      <c r="L67" s="39"/>
    </row>
    <row r="68" spans="1:14" x14ac:dyDescent="0.25">
      <c r="A68" s="308"/>
      <c r="B68" s="309"/>
      <c r="C68" s="311"/>
      <c r="D68" s="311"/>
      <c r="F68" s="311"/>
      <c r="G68" s="311"/>
      <c r="I68" s="310"/>
      <c r="J68" s="16"/>
      <c r="K68" s="16"/>
      <c r="L68" s="16"/>
      <c r="M68" s="16"/>
    </row>
    <row r="69" spans="1:14" s="369" customFormat="1" ht="43.9" customHeight="1" x14ac:dyDescent="0.2">
      <c r="A69" s="50"/>
      <c r="B69" s="430" t="s">
        <v>432</v>
      </c>
      <c r="C69" s="431"/>
      <c r="D69" s="431"/>
      <c r="E69" s="431"/>
      <c r="F69" s="431"/>
      <c r="G69" s="431"/>
      <c r="H69" s="14"/>
      <c r="I69" s="14"/>
    </row>
    <row r="70" spans="1:14" s="369" customFormat="1" ht="44.45" customHeight="1" x14ac:dyDescent="0.2">
      <c r="A70" s="50"/>
      <c r="B70" s="430" t="s">
        <v>433</v>
      </c>
      <c r="C70" s="431"/>
      <c r="D70" s="431"/>
      <c r="E70" s="431"/>
      <c r="F70" s="431"/>
      <c r="G70" s="431"/>
      <c r="H70" s="14"/>
      <c r="I70" s="14"/>
    </row>
    <row r="71" spans="1:14" x14ac:dyDescent="0.25">
      <c r="A71" s="50"/>
      <c r="B71" s="436" t="s">
        <v>321</v>
      </c>
      <c r="C71" s="433"/>
      <c r="D71" s="433"/>
      <c r="E71" s="433"/>
      <c r="F71" s="433"/>
      <c r="G71" s="433"/>
      <c r="J71" s="16"/>
      <c r="K71" s="16"/>
      <c r="L71" s="16"/>
      <c r="M71" s="16"/>
    </row>
  </sheetData>
  <mergeCells count="22">
    <mergeCell ref="L61:N61"/>
    <mergeCell ref="L62:N62"/>
    <mergeCell ref="L66:N66"/>
    <mergeCell ref="L56:N56"/>
    <mergeCell ref="L49:N49"/>
    <mergeCell ref="K24:N24"/>
    <mergeCell ref="K25:N25"/>
    <mergeCell ref="K26:N26"/>
    <mergeCell ref="K27:N27"/>
    <mergeCell ref="K57:N57"/>
    <mergeCell ref="L32:N32"/>
    <mergeCell ref="B69:G69"/>
    <mergeCell ref="B70:G70"/>
    <mergeCell ref="B71:G71"/>
    <mergeCell ref="B18:I18"/>
    <mergeCell ref="A1:I1"/>
    <mergeCell ref="C6:D6"/>
    <mergeCell ref="F6:G6"/>
    <mergeCell ref="B9:I9"/>
    <mergeCell ref="B15:I15"/>
    <mergeCell ref="B33:I33"/>
    <mergeCell ref="B51:I5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8" tint="0.59999389629810485"/>
  </sheetPr>
  <dimension ref="A1:P71"/>
  <sheetViews>
    <sheetView topLeftCell="A59" workbookViewId="0">
      <selection activeCell="B64" sqref="B64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37" t="s">
        <v>412</v>
      </c>
      <c r="B1" s="437"/>
      <c r="C1" s="437"/>
      <c r="D1" s="437"/>
      <c r="E1" s="437"/>
      <c r="F1" s="437"/>
      <c r="G1" s="437"/>
      <c r="H1" s="437"/>
      <c r="I1" s="437"/>
    </row>
    <row r="3" spans="1:13" x14ac:dyDescent="0.25">
      <c r="B3" s="304" t="s">
        <v>471</v>
      </c>
    </row>
    <row r="4" spans="1:13" ht="16.899999999999999" customHeight="1" x14ac:dyDescent="0.25">
      <c r="B4" s="305"/>
    </row>
    <row r="6" spans="1:13" ht="54.6" customHeight="1" x14ac:dyDescent="0.25">
      <c r="A6" s="17" t="s">
        <v>23</v>
      </c>
      <c r="B6" s="18" t="s">
        <v>24</v>
      </c>
      <c r="C6" s="438" t="s">
        <v>25</v>
      </c>
      <c r="D6" s="429"/>
      <c r="E6" s="21" t="s">
        <v>26</v>
      </c>
      <c r="F6" s="438" t="s">
        <v>27</v>
      </c>
      <c r="G6" s="429"/>
      <c r="H6" s="21" t="s">
        <v>28</v>
      </c>
      <c r="I6" s="21" t="s">
        <v>29</v>
      </c>
      <c r="J6" s="21" t="s">
        <v>318</v>
      </c>
      <c r="K6" s="21"/>
      <c r="L6" s="22"/>
      <c r="M6" s="16"/>
    </row>
    <row r="7" spans="1:13" x14ac:dyDescent="0.25">
      <c r="A7" s="23"/>
      <c r="B7" s="24"/>
      <c r="C7" s="25" t="s">
        <v>30</v>
      </c>
      <c r="D7" s="25" t="s">
        <v>31</v>
      </c>
      <c r="E7" s="26"/>
      <c r="F7" s="27" t="s">
        <v>30</v>
      </c>
      <c r="G7" s="27" t="s">
        <v>32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33</v>
      </c>
      <c r="F8" s="29">
        <v>6</v>
      </c>
      <c r="G8" s="29">
        <v>7</v>
      </c>
      <c r="H8" s="30" t="s">
        <v>34</v>
      </c>
      <c r="I8" s="30" t="s">
        <v>35</v>
      </c>
      <c r="J8" s="31"/>
      <c r="K8" s="31"/>
      <c r="L8" s="32"/>
    </row>
    <row r="9" spans="1:13" x14ac:dyDescent="0.25">
      <c r="A9" s="34">
        <v>1</v>
      </c>
      <c r="B9" s="432" t="s">
        <v>263</v>
      </c>
      <c r="C9" s="433"/>
      <c r="D9" s="433"/>
      <c r="E9" s="433"/>
      <c r="F9" s="433"/>
      <c r="G9" s="433"/>
      <c r="H9" s="433"/>
      <c r="I9" s="433"/>
      <c r="J9" s="353"/>
      <c r="K9" s="353"/>
      <c r="M9" s="16"/>
    </row>
    <row r="10" spans="1:13" x14ac:dyDescent="0.25">
      <c r="A10" s="34" t="s">
        <v>36</v>
      </c>
      <c r="B10" s="35" t="s">
        <v>266</v>
      </c>
      <c r="C10" s="368" t="s">
        <v>436</v>
      </c>
      <c r="D10" s="368" t="s">
        <v>436</v>
      </c>
      <c r="E10" s="43" t="s">
        <v>436</v>
      </c>
      <c r="F10" s="368" t="s">
        <v>436</v>
      </c>
      <c r="G10" s="368" t="s">
        <v>436</v>
      </c>
      <c r="H10" s="368" t="s">
        <v>436</v>
      </c>
      <c r="I10" s="368" t="s">
        <v>436</v>
      </c>
      <c r="J10" s="353"/>
      <c r="K10" s="353"/>
      <c r="M10" s="16"/>
    </row>
    <row r="11" spans="1:13" x14ac:dyDescent="0.25">
      <c r="A11" s="34" t="s">
        <v>38</v>
      </c>
      <c r="B11" s="35" t="s">
        <v>37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3" t="s">
        <v>319</v>
      </c>
      <c r="K11" s="353"/>
      <c r="M11" s="16"/>
    </row>
    <row r="12" spans="1:13" x14ac:dyDescent="0.25">
      <c r="A12" s="34" t="s">
        <v>264</v>
      </c>
      <c r="B12" s="35" t="s">
        <v>39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3" t="s">
        <v>319</v>
      </c>
      <c r="K12" s="353"/>
      <c r="M12" s="16"/>
    </row>
    <row r="13" spans="1:13" ht="24" x14ac:dyDescent="0.25">
      <c r="A13" s="34" t="s">
        <v>265</v>
      </c>
      <c r="B13" s="35" t="s">
        <v>281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3" t="s">
        <v>319</v>
      </c>
      <c r="K13" s="353"/>
      <c r="M13" s="16"/>
    </row>
    <row r="14" spans="1:13" s="40" customFormat="1" x14ac:dyDescent="0.25">
      <c r="A14" s="34"/>
      <c r="B14" s="37" t="s">
        <v>40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3" t="s">
        <v>319</v>
      </c>
      <c r="K14" s="38"/>
      <c r="L14" s="39"/>
    </row>
    <row r="15" spans="1:13" x14ac:dyDescent="0.25">
      <c r="A15" s="34">
        <v>2</v>
      </c>
      <c r="B15" s="432" t="s">
        <v>41</v>
      </c>
      <c r="C15" s="433"/>
      <c r="D15" s="433"/>
      <c r="E15" s="433"/>
      <c r="F15" s="433"/>
      <c r="G15" s="433"/>
      <c r="H15" s="433"/>
      <c r="I15" s="433"/>
      <c r="J15" s="353"/>
      <c r="K15" s="353"/>
      <c r="M15" s="16"/>
    </row>
    <row r="16" spans="1:13" x14ac:dyDescent="0.25">
      <c r="A16" s="34" t="s">
        <v>42</v>
      </c>
      <c r="B16" s="41" t="s">
        <v>43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3" t="s">
        <v>319</v>
      </c>
      <c r="K16" s="353"/>
      <c r="M16" s="16"/>
    </row>
    <row r="17" spans="1:14" s="40" customFormat="1" x14ac:dyDescent="0.25">
      <c r="A17" s="34"/>
      <c r="B17" s="37" t="s">
        <v>44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3" t="s">
        <v>319</v>
      </c>
      <c r="K17" s="38"/>
      <c r="L17" s="39"/>
    </row>
    <row r="18" spans="1:14" x14ac:dyDescent="0.25">
      <c r="A18" s="34" t="s">
        <v>45</v>
      </c>
      <c r="B18" s="432" t="s">
        <v>46</v>
      </c>
      <c r="C18" s="433"/>
      <c r="D18" s="433"/>
      <c r="E18" s="433"/>
      <c r="F18" s="433"/>
      <c r="G18" s="433"/>
      <c r="H18" s="433"/>
      <c r="I18" s="433"/>
      <c r="J18" s="353"/>
      <c r="K18" s="353"/>
      <c r="M18" s="16"/>
    </row>
    <row r="19" spans="1:14" ht="24" x14ac:dyDescent="0.25">
      <c r="A19" s="34" t="s">
        <v>47</v>
      </c>
      <c r="B19" s="41" t="s">
        <v>267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3" t="s">
        <v>319</v>
      </c>
      <c r="K19" s="353"/>
      <c r="M19" s="16"/>
    </row>
    <row r="20" spans="1:14" ht="24" x14ac:dyDescent="0.25">
      <c r="A20" s="34" t="s">
        <v>48</v>
      </c>
      <c r="B20" s="35" t="s">
        <v>268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3" t="s">
        <v>319</v>
      </c>
      <c r="K20" s="353"/>
      <c r="M20" s="16"/>
    </row>
    <row r="21" spans="1:14" x14ac:dyDescent="0.25">
      <c r="A21" s="34" t="s">
        <v>49</v>
      </c>
      <c r="B21" s="35" t="s">
        <v>282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3" t="s">
        <v>319</v>
      </c>
      <c r="K21" s="353"/>
      <c r="M21" s="16"/>
    </row>
    <row r="22" spans="1:14" x14ac:dyDescent="0.25">
      <c r="A22" s="34" t="s">
        <v>50</v>
      </c>
      <c r="B22" s="35" t="s">
        <v>283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3" t="s">
        <v>319</v>
      </c>
      <c r="K22" s="353"/>
      <c r="M22" s="16"/>
    </row>
    <row r="23" spans="1:14" x14ac:dyDescent="0.25">
      <c r="A23" s="34" t="s">
        <v>51</v>
      </c>
      <c r="B23" s="42" t="s">
        <v>284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3" t="s">
        <v>319</v>
      </c>
      <c r="K23" s="354"/>
      <c r="M23" s="16"/>
    </row>
    <row r="24" spans="1:14" x14ac:dyDescent="0.25">
      <c r="A24" s="34" t="s">
        <v>269</v>
      </c>
      <c r="B24" s="42" t="s">
        <v>285</v>
      </c>
      <c r="C24" s="295" t="s">
        <v>429</v>
      </c>
      <c r="D24" s="295" t="s">
        <v>429</v>
      </c>
      <c r="E24" s="295" t="s">
        <v>429</v>
      </c>
      <c r="F24" s="295" t="s">
        <v>429</v>
      </c>
      <c r="G24" s="295" t="s">
        <v>429</v>
      </c>
      <c r="H24" s="295" t="s">
        <v>429</v>
      </c>
      <c r="I24" s="295" t="s">
        <v>429</v>
      </c>
      <c r="J24" s="353" t="s">
        <v>320</v>
      </c>
      <c r="K24" s="439" t="s">
        <v>473</v>
      </c>
      <c r="L24" s="439"/>
      <c r="M24" s="439"/>
      <c r="N24" s="439"/>
    </row>
    <row r="25" spans="1:14" x14ac:dyDescent="0.25">
      <c r="A25" s="34" t="s">
        <v>286</v>
      </c>
      <c r="B25" s="42" t="s">
        <v>287</v>
      </c>
      <c r="C25" s="295" t="s">
        <v>429</v>
      </c>
      <c r="D25" s="295" t="s">
        <v>429</v>
      </c>
      <c r="E25" s="295" t="s">
        <v>429</v>
      </c>
      <c r="F25" s="295" t="s">
        <v>429</v>
      </c>
      <c r="G25" s="295" t="s">
        <v>429</v>
      </c>
      <c r="H25" s="295" t="s">
        <v>429</v>
      </c>
      <c r="I25" s="295" t="s">
        <v>429</v>
      </c>
      <c r="J25" s="353" t="s">
        <v>320</v>
      </c>
      <c r="K25" s="439" t="s">
        <v>473</v>
      </c>
      <c r="L25" s="439"/>
      <c r="M25" s="439"/>
      <c r="N25" s="439"/>
    </row>
    <row r="26" spans="1:14" x14ac:dyDescent="0.25">
      <c r="A26" s="34" t="s">
        <v>288</v>
      </c>
      <c r="B26" s="42" t="s">
        <v>290</v>
      </c>
      <c r="C26" s="295" t="s">
        <v>429</v>
      </c>
      <c r="D26" s="295" t="s">
        <v>429</v>
      </c>
      <c r="E26" s="295" t="s">
        <v>429</v>
      </c>
      <c r="F26" s="295" t="s">
        <v>429</v>
      </c>
      <c r="G26" s="295" t="s">
        <v>429</v>
      </c>
      <c r="H26" s="295" t="s">
        <v>429</v>
      </c>
      <c r="I26" s="295" t="s">
        <v>429</v>
      </c>
      <c r="J26" s="353" t="s">
        <v>320</v>
      </c>
      <c r="K26" s="439" t="s">
        <v>473</v>
      </c>
      <c r="L26" s="439"/>
      <c r="M26" s="439"/>
      <c r="N26" s="439"/>
    </row>
    <row r="27" spans="1:14" x14ac:dyDescent="0.25">
      <c r="A27" s="34" t="s">
        <v>289</v>
      </c>
      <c r="B27" s="42" t="s">
        <v>291</v>
      </c>
      <c r="C27" s="295" t="s">
        <v>429</v>
      </c>
      <c r="D27" s="295" t="s">
        <v>429</v>
      </c>
      <c r="E27" s="295" t="s">
        <v>429</v>
      </c>
      <c r="F27" s="295" t="s">
        <v>429</v>
      </c>
      <c r="G27" s="295" t="s">
        <v>429</v>
      </c>
      <c r="H27" s="295" t="s">
        <v>429</v>
      </c>
      <c r="I27" s="295" t="s">
        <v>429</v>
      </c>
      <c r="J27" s="353" t="s">
        <v>320</v>
      </c>
      <c r="K27" s="439" t="s">
        <v>473</v>
      </c>
      <c r="L27" s="439"/>
      <c r="M27" s="439"/>
      <c r="N27" s="439"/>
    </row>
    <row r="28" spans="1:14" x14ac:dyDescent="0.25">
      <c r="A28" s="34" t="s">
        <v>292</v>
      </c>
      <c r="B28" s="42" t="s">
        <v>295</v>
      </c>
      <c r="C28" s="295">
        <f>C29+C30+C31</f>
        <v>0</v>
      </c>
      <c r="D28" s="295">
        <f>D29+D30+D31</f>
        <v>0</v>
      </c>
      <c r="E28" s="43">
        <f t="shared" ref="E28" si="10">SUM(C28:D28)</f>
        <v>0</v>
      </c>
      <c r="F28" s="295">
        <f>F29+F30+F31</f>
        <v>0</v>
      </c>
      <c r="G28" s="295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3" t="s">
        <v>319</v>
      </c>
      <c r="K28" s="355"/>
      <c r="M28" s="16"/>
    </row>
    <row r="29" spans="1:14" x14ac:dyDescent="0.25">
      <c r="A29" s="34" t="s">
        <v>293</v>
      </c>
      <c r="B29" s="42" t="s">
        <v>296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3" t="s">
        <v>319</v>
      </c>
      <c r="K29" s="353"/>
      <c r="M29" s="16"/>
    </row>
    <row r="30" spans="1:14" x14ac:dyDescent="0.25">
      <c r="A30" s="34" t="s">
        <v>294</v>
      </c>
      <c r="B30" s="42" t="s">
        <v>297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3" t="s">
        <v>319</v>
      </c>
      <c r="K30" s="353"/>
      <c r="M30" s="16"/>
    </row>
    <row r="31" spans="1:14" ht="24" x14ac:dyDescent="0.25">
      <c r="A31" s="34" t="s">
        <v>451</v>
      </c>
      <c r="B31" s="103" t="s">
        <v>452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3" t="s">
        <v>319</v>
      </c>
      <c r="K31" s="353"/>
      <c r="M31" s="16"/>
    </row>
    <row r="32" spans="1:14" s="40" customFormat="1" ht="25.35" customHeight="1" x14ac:dyDescent="0.25">
      <c r="A32" s="34"/>
      <c r="B32" s="37" t="s">
        <v>52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7"/>
      <c r="K32" s="370" t="e">
        <f>E32/E50</f>
        <v>#DIV/0!</v>
      </c>
      <c r="L32" s="448" t="s">
        <v>463</v>
      </c>
      <c r="M32" s="449"/>
      <c r="N32" s="449"/>
    </row>
    <row r="33" spans="1:13" x14ac:dyDescent="0.25">
      <c r="A33" s="34">
        <v>4</v>
      </c>
      <c r="B33" s="432" t="s">
        <v>53</v>
      </c>
      <c r="C33" s="433"/>
      <c r="D33" s="433"/>
      <c r="E33" s="433"/>
      <c r="F33" s="433"/>
      <c r="G33" s="433"/>
      <c r="H33" s="433"/>
      <c r="I33" s="433"/>
      <c r="J33" s="353"/>
      <c r="K33" s="353"/>
      <c r="M33" s="16"/>
    </row>
    <row r="34" spans="1:13" x14ac:dyDescent="0.25">
      <c r="A34" s="34"/>
      <c r="B34" s="313" t="s">
        <v>314</v>
      </c>
      <c r="C34" s="306"/>
      <c r="D34" s="306"/>
      <c r="E34" s="306"/>
      <c r="F34" s="306"/>
      <c r="G34" s="306"/>
      <c r="H34" s="306"/>
      <c r="I34" s="306"/>
      <c r="J34" s="353"/>
      <c r="K34" s="353"/>
      <c r="M34" s="16"/>
    </row>
    <row r="35" spans="1:13" x14ac:dyDescent="0.25">
      <c r="A35" s="34" t="s">
        <v>54</v>
      </c>
      <c r="B35" s="35" t="s">
        <v>55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3" t="s">
        <v>319</v>
      </c>
      <c r="K35" s="353"/>
      <c r="M35" s="16"/>
    </row>
    <row r="36" spans="1:13" x14ac:dyDescent="0.25">
      <c r="A36" s="34" t="s">
        <v>56</v>
      </c>
      <c r="B36" s="35" t="s">
        <v>273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3" t="s">
        <v>319</v>
      </c>
      <c r="K36" s="353"/>
      <c r="M36" s="16"/>
    </row>
    <row r="37" spans="1:13" x14ac:dyDescent="0.25">
      <c r="A37" s="34" t="s">
        <v>57</v>
      </c>
      <c r="B37" s="35" t="s">
        <v>276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3" t="s">
        <v>319</v>
      </c>
      <c r="K37" s="353"/>
      <c r="M37" s="16"/>
    </row>
    <row r="38" spans="1:13" x14ac:dyDescent="0.25">
      <c r="A38" s="34" t="s">
        <v>274</v>
      </c>
      <c r="B38" s="35" t="s">
        <v>277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3" t="s">
        <v>319</v>
      </c>
      <c r="K38" s="353"/>
      <c r="M38" s="16"/>
    </row>
    <row r="39" spans="1:13" x14ac:dyDescent="0.25">
      <c r="A39" s="34" t="s">
        <v>271</v>
      </c>
      <c r="B39" s="35" t="s">
        <v>272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3" t="s">
        <v>319</v>
      </c>
      <c r="K39" s="353"/>
      <c r="M39" s="16"/>
    </row>
    <row r="40" spans="1:13" x14ac:dyDescent="0.25">
      <c r="A40" s="34" t="s">
        <v>270</v>
      </c>
      <c r="B40" s="35" t="s">
        <v>58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3" t="s">
        <v>319</v>
      </c>
      <c r="K40" s="353"/>
      <c r="M40" s="16"/>
    </row>
    <row r="41" spans="1:13" x14ac:dyDescent="0.25">
      <c r="A41" s="34"/>
      <c r="B41" s="312" t="s">
        <v>313</v>
      </c>
      <c r="C41" s="314">
        <f>SUM(C35:C40)</f>
        <v>0</v>
      </c>
      <c r="D41" s="314">
        <f t="shared" ref="D41:G41" si="20">SUM(D35:D40)</f>
        <v>0</v>
      </c>
      <c r="E41" s="19">
        <f>SUM(C41:D41)</f>
        <v>0</v>
      </c>
      <c r="F41" s="314">
        <f t="shared" si="20"/>
        <v>0</v>
      </c>
      <c r="G41" s="314">
        <f t="shared" si="20"/>
        <v>0</v>
      </c>
      <c r="H41" s="19">
        <f>SUM(F41:G41)</f>
        <v>0</v>
      </c>
      <c r="I41" s="19">
        <f>E41+H41</f>
        <v>0</v>
      </c>
      <c r="J41" s="353"/>
      <c r="K41" s="353"/>
      <c r="M41" s="16"/>
    </row>
    <row r="42" spans="1:13" x14ac:dyDescent="0.25">
      <c r="A42" s="34"/>
      <c r="B42" s="313" t="s">
        <v>315</v>
      </c>
      <c r="C42" s="295"/>
      <c r="D42" s="295"/>
      <c r="E42" s="26"/>
      <c r="F42" s="295"/>
      <c r="G42" s="295"/>
      <c r="H42" s="26"/>
      <c r="I42" s="26"/>
      <c r="J42" s="353"/>
      <c r="K42" s="353"/>
      <c r="M42" s="16"/>
    </row>
    <row r="43" spans="1:13" x14ac:dyDescent="0.25">
      <c r="A43" s="34"/>
      <c r="B43" s="35" t="s">
        <v>55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3" t="s">
        <v>319</v>
      </c>
      <c r="K43" s="353"/>
      <c r="M43" s="16"/>
    </row>
    <row r="44" spans="1:13" x14ac:dyDescent="0.25">
      <c r="A44" s="34"/>
      <c r="B44" s="35" t="s">
        <v>273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3" t="s">
        <v>319</v>
      </c>
      <c r="K44" s="353"/>
      <c r="M44" s="16"/>
    </row>
    <row r="45" spans="1:13" x14ac:dyDescent="0.25">
      <c r="A45" s="34"/>
      <c r="B45" s="35" t="s">
        <v>276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3" t="s">
        <v>319</v>
      </c>
      <c r="K45" s="353"/>
      <c r="M45" s="16"/>
    </row>
    <row r="46" spans="1:13" x14ac:dyDescent="0.25">
      <c r="A46" s="34"/>
      <c r="B46" s="35" t="s">
        <v>277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3" t="s">
        <v>319</v>
      </c>
      <c r="K46" s="353"/>
      <c r="M46" s="16"/>
    </row>
    <row r="47" spans="1:13" x14ac:dyDescent="0.25">
      <c r="A47" s="34"/>
      <c r="B47" s="35" t="s">
        <v>272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3" t="s">
        <v>319</v>
      </c>
      <c r="K47" s="353"/>
      <c r="M47" s="16"/>
    </row>
    <row r="48" spans="1:13" x14ac:dyDescent="0.25">
      <c r="A48" s="34"/>
      <c r="B48" s="35" t="s">
        <v>58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3" t="s">
        <v>319</v>
      </c>
      <c r="K48" s="353"/>
      <c r="M48" s="16"/>
    </row>
    <row r="49" spans="1:16" ht="45" customHeight="1" x14ac:dyDescent="0.25">
      <c r="A49" s="34"/>
      <c r="B49" s="312" t="s">
        <v>426</v>
      </c>
      <c r="C49" s="314">
        <f t="shared" ref="C49:G49" si="24">SUM(C43:C48)</f>
        <v>0</v>
      </c>
      <c r="D49" s="314">
        <f t="shared" si="24"/>
        <v>0</v>
      </c>
      <c r="E49" s="19">
        <f>SUM(C49:D49)</f>
        <v>0</v>
      </c>
      <c r="F49" s="314">
        <f t="shared" si="24"/>
        <v>0</v>
      </c>
      <c r="G49" s="314">
        <f t="shared" si="24"/>
        <v>0</v>
      </c>
      <c r="H49" s="19">
        <f>SUM(F49:G49)</f>
        <v>0</v>
      </c>
      <c r="I49" s="19">
        <f>E49+H49</f>
        <v>0</v>
      </c>
      <c r="J49" s="353"/>
      <c r="K49" s="370" t="e">
        <f>E49/(E14+E17+E41+E53)</f>
        <v>#DIV/0!</v>
      </c>
      <c r="L49" s="442" t="s">
        <v>439</v>
      </c>
      <c r="M49" s="443"/>
      <c r="N49" s="443"/>
    </row>
    <row r="50" spans="1:16" s="40" customFormat="1" x14ac:dyDescent="0.25">
      <c r="A50" s="34"/>
      <c r="B50" s="37" t="s">
        <v>59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6" x14ac:dyDescent="0.25">
      <c r="A51" s="34" t="s">
        <v>60</v>
      </c>
      <c r="B51" s="432" t="s">
        <v>61</v>
      </c>
      <c r="C51" s="433"/>
      <c r="D51" s="433"/>
      <c r="E51" s="433"/>
      <c r="F51" s="433"/>
      <c r="G51" s="433"/>
      <c r="H51" s="433"/>
      <c r="I51" s="433"/>
      <c r="J51" s="353"/>
      <c r="K51" s="353"/>
      <c r="M51" s="16"/>
    </row>
    <row r="52" spans="1:16" x14ac:dyDescent="0.25">
      <c r="A52" s="34" t="s">
        <v>62</v>
      </c>
      <c r="B52" s="35" t="s">
        <v>63</v>
      </c>
      <c r="C52" s="295">
        <f>C53+C54</f>
        <v>0</v>
      </c>
      <c r="D52" s="295">
        <f>D53+D54</f>
        <v>0</v>
      </c>
      <c r="E52" s="26">
        <f t="shared" ref="E52:E56" si="26">C52+D52</f>
        <v>0</v>
      </c>
      <c r="F52" s="295">
        <f>F53+F54</f>
        <v>0</v>
      </c>
      <c r="G52" s="295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3" t="s">
        <v>319</v>
      </c>
      <c r="K52" s="353"/>
      <c r="M52" s="16"/>
    </row>
    <row r="53" spans="1:16" x14ac:dyDescent="0.25">
      <c r="A53" s="34" t="s">
        <v>64</v>
      </c>
      <c r="B53" s="35" t="s">
        <v>65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3" t="s">
        <v>319</v>
      </c>
      <c r="K53" s="353"/>
      <c r="M53" s="16"/>
    </row>
    <row r="54" spans="1:16" x14ac:dyDescent="0.25">
      <c r="A54" s="34" t="s">
        <v>66</v>
      </c>
      <c r="B54" s="35" t="s">
        <v>67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3" t="s">
        <v>319</v>
      </c>
      <c r="K54" s="353"/>
      <c r="M54" s="16"/>
    </row>
    <row r="55" spans="1:16" ht="36" x14ac:dyDescent="0.25">
      <c r="A55" s="34" t="s">
        <v>275</v>
      </c>
      <c r="B55" s="35" t="s">
        <v>457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3" t="s">
        <v>319</v>
      </c>
      <c r="K55" s="377"/>
      <c r="L55" s="381"/>
      <c r="M55" s="381"/>
      <c r="N55" s="381"/>
    </row>
    <row r="56" spans="1:16" ht="29.1" customHeight="1" x14ac:dyDescent="0.25">
      <c r="A56" s="34" t="s">
        <v>68</v>
      </c>
      <c r="B56" s="35" t="s">
        <v>69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3" t="s">
        <v>319</v>
      </c>
      <c r="K56" s="371" t="e">
        <f>E56/(E14+E17+E50)</f>
        <v>#DIV/0!</v>
      </c>
      <c r="L56" s="444" t="s">
        <v>438</v>
      </c>
      <c r="M56" s="445"/>
      <c r="N56" s="445"/>
    </row>
    <row r="57" spans="1:16" x14ac:dyDescent="0.25">
      <c r="A57" s="34" t="s">
        <v>298</v>
      </c>
      <c r="B57" s="35" t="s">
        <v>299</v>
      </c>
      <c r="C57" s="19" t="s">
        <v>429</v>
      </c>
      <c r="D57" s="19" t="s">
        <v>429</v>
      </c>
      <c r="E57" s="19" t="s">
        <v>429</v>
      </c>
      <c r="F57" s="19" t="s">
        <v>429</v>
      </c>
      <c r="G57" s="19" t="s">
        <v>429</v>
      </c>
      <c r="H57" s="19" t="s">
        <v>429</v>
      </c>
      <c r="I57" s="19" t="s">
        <v>429</v>
      </c>
      <c r="J57" s="353" t="s">
        <v>320</v>
      </c>
      <c r="K57" s="439" t="s">
        <v>473</v>
      </c>
      <c r="L57" s="439"/>
      <c r="M57" s="439"/>
      <c r="N57" s="439"/>
    </row>
    <row r="58" spans="1:16" s="40" customFormat="1" x14ac:dyDescent="0.25">
      <c r="A58" s="34"/>
      <c r="B58" s="37" t="s">
        <v>70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3"/>
      <c r="K58" s="356"/>
      <c r="L58" s="39"/>
    </row>
    <row r="59" spans="1:16" s="40" customFormat="1" x14ac:dyDescent="0.25">
      <c r="A59" s="34" t="s">
        <v>427</v>
      </c>
      <c r="B59" s="37" t="s">
        <v>389</v>
      </c>
      <c r="C59" s="19" t="s">
        <v>429</v>
      </c>
      <c r="D59" s="19" t="s">
        <v>429</v>
      </c>
      <c r="E59" s="19" t="s">
        <v>429</v>
      </c>
      <c r="F59" s="376">
        <v>0</v>
      </c>
      <c r="G59" s="376">
        <v>0</v>
      </c>
      <c r="H59" s="19">
        <f>SUM(F59:G59)</f>
        <v>0</v>
      </c>
      <c r="I59" s="19">
        <f>H59</f>
        <v>0</v>
      </c>
      <c r="J59" s="353"/>
      <c r="K59" s="38"/>
      <c r="L59" s="39"/>
    </row>
    <row r="60" spans="1:16" s="40" customFormat="1" ht="36" x14ac:dyDescent="0.25">
      <c r="A60" s="34" t="s">
        <v>428</v>
      </c>
      <c r="B60" s="312" t="s">
        <v>445</v>
      </c>
      <c r="C60" s="19"/>
      <c r="D60" s="19"/>
      <c r="E60" s="19"/>
      <c r="F60" s="19"/>
      <c r="G60" s="19"/>
      <c r="H60" s="19"/>
      <c r="I60" s="19"/>
      <c r="J60" s="353"/>
      <c r="K60" s="38"/>
      <c r="L60" s="39"/>
    </row>
    <row r="61" spans="1:16" s="40" customFormat="1" ht="33.4" customHeight="1" x14ac:dyDescent="0.25">
      <c r="A61" s="34" t="s">
        <v>430</v>
      </c>
      <c r="B61" s="37" t="s">
        <v>467</v>
      </c>
      <c r="C61" s="360">
        <v>0</v>
      </c>
      <c r="D61" s="360">
        <v>0</v>
      </c>
      <c r="E61" s="27">
        <f>SUM(C61:D61)</f>
        <v>0</v>
      </c>
      <c r="F61" s="360">
        <v>0</v>
      </c>
      <c r="G61" s="360">
        <v>0</v>
      </c>
      <c r="H61" s="27">
        <f>SUM(F61:G61)</f>
        <v>0</v>
      </c>
      <c r="I61" s="26">
        <f t="shared" ref="I61:I62" si="29">E61+H61</f>
        <v>0</v>
      </c>
      <c r="J61" s="353" t="s">
        <v>319</v>
      </c>
      <c r="K61" s="391" t="e">
        <f>E61/(E14+E17+E32-E22+E50+E53)</f>
        <v>#DIV/0!</v>
      </c>
      <c r="L61" s="440" t="s">
        <v>460</v>
      </c>
      <c r="M61" s="441"/>
      <c r="N61" s="441"/>
    </row>
    <row r="62" spans="1:16" s="40" customFormat="1" ht="37.700000000000003" customHeight="1" x14ac:dyDescent="0.25">
      <c r="A62" s="34" t="s">
        <v>446</v>
      </c>
      <c r="B62" s="37" t="s">
        <v>447</v>
      </c>
      <c r="C62" s="360">
        <v>0</v>
      </c>
      <c r="D62" s="360">
        <v>0</v>
      </c>
      <c r="E62" s="27">
        <f>SUM(C62:D62)</f>
        <v>0</v>
      </c>
      <c r="F62" s="360">
        <v>0</v>
      </c>
      <c r="G62" s="360">
        <v>0</v>
      </c>
      <c r="H62" s="27">
        <f>SUM(F62:G62)</f>
        <v>0</v>
      </c>
      <c r="I62" s="26">
        <f t="shared" si="29"/>
        <v>0</v>
      </c>
      <c r="J62" s="353" t="s">
        <v>319</v>
      </c>
      <c r="K62" s="391" t="e">
        <f>E62/(E14+E17+E50)</f>
        <v>#DIV/0!</v>
      </c>
      <c r="L62" s="440" t="s">
        <v>462</v>
      </c>
      <c r="M62" s="441"/>
      <c r="N62" s="441"/>
    </row>
    <row r="63" spans="1:16" s="40" customFormat="1" x14ac:dyDescent="0.25">
      <c r="A63" s="34"/>
      <c r="B63" s="37" t="s">
        <v>431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3" t="s">
        <v>319</v>
      </c>
      <c r="K63" s="38"/>
      <c r="L63" s="39"/>
    </row>
    <row r="64" spans="1:16" s="40" customFormat="1" x14ac:dyDescent="0.25">
      <c r="A64" s="34" t="s">
        <v>434</v>
      </c>
      <c r="B64" s="37" t="s">
        <v>472</v>
      </c>
      <c r="C64" s="19"/>
      <c r="D64" s="19"/>
      <c r="E64" s="21"/>
      <c r="F64" s="19"/>
      <c r="G64" s="19"/>
      <c r="H64" s="21"/>
      <c r="I64" s="21"/>
      <c r="J64" s="353"/>
      <c r="K64" s="38"/>
      <c r="L64" s="405"/>
      <c r="M64" s="39"/>
      <c r="N64" s="39"/>
      <c r="O64" s="39"/>
      <c r="P64" s="39"/>
    </row>
    <row r="65" spans="1:14" s="40" customFormat="1" ht="48" x14ac:dyDescent="0.25">
      <c r="A65" s="34" t="s">
        <v>442</v>
      </c>
      <c r="B65" s="37" t="s">
        <v>455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26">
        <f t="shared" ref="H65" si="32">F65+G65</f>
        <v>0</v>
      </c>
      <c r="I65" s="26">
        <f t="shared" ref="I65" si="33">E65+H65</f>
        <v>0</v>
      </c>
      <c r="J65" s="353"/>
      <c r="K65" s="38"/>
      <c r="L65" s="39"/>
    </row>
    <row r="66" spans="1:14" s="40" customFormat="1" ht="34.700000000000003" customHeight="1" x14ac:dyDescent="0.25">
      <c r="A66" s="34"/>
      <c r="B66" s="37" t="s">
        <v>435</v>
      </c>
      <c r="C66" s="19">
        <f>SUM(C65)</f>
        <v>0</v>
      </c>
      <c r="D66" s="19">
        <f>SUM(D65)</f>
        <v>0</v>
      </c>
      <c r="E66" s="21">
        <f>SUM(C66:D66)</f>
        <v>0</v>
      </c>
      <c r="F66" s="19">
        <f>SUM(F65)</f>
        <v>0</v>
      </c>
      <c r="G66" s="19">
        <f>SUM(G65)</f>
        <v>0</v>
      </c>
      <c r="H66" s="21">
        <f>SUM(F66:G66)</f>
        <v>0</v>
      </c>
      <c r="I66" s="21">
        <f>E66+H66</f>
        <v>0</v>
      </c>
      <c r="J66" s="353" t="s">
        <v>320</v>
      </c>
      <c r="K66" s="370" t="e">
        <f>E66/(E14+E17+E32+E50+E58+E63)</f>
        <v>#DIV/0!</v>
      </c>
      <c r="L66" s="442" t="s">
        <v>464</v>
      </c>
      <c r="M66" s="443"/>
      <c r="N66" s="443"/>
    </row>
    <row r="67" spans="1:14" s="40" customFormat="1" ht="21" customHeight="1" x14ac:dyDescent="0.25">
      <c r="A67" s="372"/>
      <c r="B67" s="373" t="s">
        <v>71</v>
      </c>
      <c r="C67" s="55">
        <f>C66+C63+C58+C50+C32+C17+C14</f>
        <v>0</v>
      </c>
      <c r="D67" s="55">
        <f>D66+D63+D58+D50+D32+D17+D14</f>
        <v>0</v>
      </c>
      <c r="E67" s="55">
        <f>SUM(C67:D67)</f>
        <v>0</v>
      </c>
      <c r="F67" s="55">
        <f>F66+F63++F59+F58+F50+F32+F17+F14</f>
        <v>0</v>
      </c>
      <c r="G67" s="55">
        <f>G66+G63+G59+G58+G50+G32+G17+G14</f>
        <v>0</v>
      </c>
      <c r="H67" s="55">
        <f>SUM(F67:G67)</f>
        <v>0</v>
      </c>
      <c r="I67" s="55">
        <f>E67+H67</f>
        <v>0</v>
      </c>
      <c r="J67" s="374"/>
      <c r="K67" s="374"/>
      <c r="L67" s="39"/>
    </row>
    <row r="68" spans="1:14" x14ac:dyDescent="0.25">
      <c r="A68" s="308"/>
      <c r="B68" s="309"/>
      <c r="C68" s="311"/>
      <c r="D68" s="311"/>
      <c r="F68" s="311"/>
      <c r="G68" s="311"/>
      <c r="I68" s="310"/>
      <c r="J68" s="16"/>
      <c r="K68" s="16"/>
      <c r="L68" s="16"/>
      <c r="M68" s="16"/>
    </row>
    <row r="69" spans="1:14" s="369" customFormat="1" ht="43.9" customHeight="1" x14ac:dyDescent="0.2">
      <c r="A69" s="50"/>
      <c r="B69" s="430" t="s">
        <v>432</v>
      </c>
      <c r="C69" s="431"/>
      <c r="D69" s="431"/>
      <c r="E69" s="431"/>
      <c r="F69" s="431"/>
      <c r="G69" s="431"/>
      <c r="H69" s="14"/>
      <c r="I69" s="14"/>
    </row>
    <row r="70" spans="1:14" s="369" customFormat="1" ht="44.45" customHeight="1" x14ac:dyDescent="0.2">
      <c r="A70" s="50"/>
      <c r="B70" s="430" t="s">
        <v>433</v>
      </c>
      <c r="C70" s="431"/>
      <c r="D70" s="431"/>
      <c r="E70" s="431"/>
      <c r="F70" s="431"/>
      <c r="G70" s="431"/>
      <c r="H70" s="14"/>
      <c r="I70" s="14"/>
    </row>
    <row r="71" spans="1:14" x14ac:dyDescent="0.25">
      <c r="A71" s="50"/>
      <c r="B71" s="436" t="s">
        <v>321</v>
      </c>
      <c r="C71" s="433"/>
      <c r="D71" s="433"/>
      <c r="E71" s="433"/>
      <c r="F71" s="433"/>
      <c r="G71" s="433"/>
      <c r="J71" s="16"/>
      <c r="K71" s="16"/>
      <c r="L71" s="16"/>
      <c r="M71" s="16"/>
    </row>
  </sheetData>
  <mergeCells count="22">
    <mergeCell ref="L66:N66"/>
    <mergeCell ref="L61:N61"/>
    <mergeCell ref="L62:N62"/>
    <mergeCell ref="L56:N56"/>
    <mergeCell ref="L49:N49"/>
    <mergeCell ref="K57:N57"/>
    <mergeCell ref="L32:N32"/>
    <mergeCell ref="K24:N24"/>
    <mergeCell ref="K25:N25"/>
    <mergeCell ref="K26:N26"/>
    <mergeCell ref="K27:N27"/>
    <mergeCell ref="B69:G69"/>
    <mergeCell ref="B70:G70"/>
    <mergeCell ref="B71:G71"/>
    <mergeCell ref="B18:I18"/>
    <mergeCell ref="A1:I1"/>
    <mergeCell ref="C6:D6"/>
    <mergeCell ref="F6:G6"/>
    <mergeCell ref="B9:I9"/>
    <mergeCell ref="B15:I15"/>
    <mergeCell ref="B33:I33"/>
    <mergeCell ref="B51:I5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-0.249977111117893"/>
  </sheetPr>
  <dimension ref="A1:J75"/>
  <sheetViews>
    <sheetView topLeftCell="C57" workbookViewId="0">
      <selection activeCell="B79" sqref="B79"/>
    </sheetView>
  </sheetViews>
  <sheetFormatPr defaultRowHeight="15" x14ac:dyDescent="0.25"/>
  <cols>
    <col min="1" max="1" width="7.28515625" customWidth="1"/>
    <col min="2" max="2" width="76.8554687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25" x14ac:dyDescent="0.25">
      <c r="A1" s="437" t="s">
        <v>400</v>
      </c>
      <c r="B1" s="437"/>
      <c r="C1" s="437"/>
      <c r="D1" s="437"/>
      <c r="E1" s="437"/>
      <c r="F1" s="437"/>
      <c r="G1" s="437"/>
      <c r="H1" s="437"/>
      <c r="I1" s="437"/>
    </row>
    <row r="5" spans="1:9" s="348" customFormat="1" ht="12.75" thickBot="1" x14ac:dyDescent="0.25"/>
    <row r="6" spans="1:9" s="348" customFormat="1" ht="24" x14ac:dyDescent="0.2">
      <c r="A6" s="453" t="s">
        <v>323</v>
      </c>
      <c r="B6" s="455" t="s">
        <v>324</v>
      </c>
      <c r="C6" s="316" t="s">
        <v>325</v>
      </c>
      <c r="D6" s="317" t="s">
        <v>326</v>
      </c>
      <c r="E6" s="318" t="s">
        <v>327</v>
      </c>
      <c r="F6" s="349" t="s">
        <v>328</v>
      </c>
      <c r="G6" s="350" t="s">
        <v>329</v>
      </c>
    </row>
    <row r="7" spans="1:9" s="348" customFormat="1" ht="12.75" thickBot="1" x14ac:dyDescent="0.25">
      <c r="A7" s="454"/>
      <c r="B7" s="456"/>
      <c r="C7" s="321" t="s">
        <v>199</v>
      </c>
      <c r="D7" s="322" t="s">
        <v>199</v>
      </c>
      <c r="E7" s="323" t="s">
        <v>199</v>
      </c>
      <c r="F7" s="323" t="s">
        <v>199</v>
      </c>
      <c r="G7" s="323" t="s">
        <v>199</v>
      </c>
    </row>
    <row r="8" spans="1:9" s="348" customFormat="1" ht="12.75" thickBot="1" x14ac:dyDescent="0.25">
      <c r="A8" s="324">
        <v>1</v>
      </c>
      <c r="B8" s="325">
        <v>2</v>
      </c>
      <c r="C8" s="326">
        <v>3</v>
      </c>
      <c r="D8" s="325">
        <v>4</v>
      </c>
      <c r="E8" s="325">
        <v>5</v>
      </c>
      <c r="F8" s="327">
        <v>6</v>
      </c>
      <c r="G8" s="328">
        <v>7</v>
      </c>
    </row>
    <row r="9" spans="1:9" s="348" customFormat="1" ht="12" x14ac:dyDescent="0.2">
      <c r="A9" s="457" t="s">
        <v>330</v>
      </c>
      <c r="B9" s="458"/>
      <c r="C9" s="458"/>
      <c r="D9" s="458"/>
      <c r="E9" s="458"/>
      <c r="F9" s="458"/>
      <c r="G9" s="458"/>
    </row>
    <row r="10" spans="1:9" s="348" customFormat="1" ht="12" x14ac:dyDescent="0.2">
      <c r="A10" s="329">
        <v>1.1000000000000001</v>
      </c>
      <c r="B10" s="330" t="s">
        <v>331</v>
      </c>
      <c r="C10" s="331">
        <v>0</v>
      </c>
      <c r="D10" s="332">
        <f>C10*19%</f>
        <v>0</v>
      </c>
      <c r="E10" s="332">
        <f>C10+D10</f>
        <v>0</v>
      </c>
      <c r="F10" s="332"/>
      <c r="G10" s="332"/>
    </row>
    <row r="11" spans="1:9" s="348" customFormat="1" ht="12" x14ac:dyDescent="0.2">
      <c r="A11" s="329">
        <v>1.2</v>
      </c>
      <c r="B11" s="330" t="s">
        <v>37</v>
      </c>
      <c r="C11" s="331">
        <v>0</v>
      </c>
      <c r="D11" s="332">
        <f t="shared" ref="D11:D13" si="0">C11*19%</f>
        <v>0</v>
      </c>
      <c r="E11" s="332">
        <f t="shared" ref="E11:E13" si="1">C11+D11</f>
        <v>0</v>
      </c>
      <c r="F11" s="332"/>
      <c r="G11" s="332"/>
    </row>
    <row r="12" spans="1:9" s="348" customFormat="1" ht="20.45" customHeight="1" x14ac:dyDescent="0.2">
      <c r="A12" s="329">
        <v>1.3</v>
      </c>
      <c r="B12" s="334" t="s">
        <v>332</v>
      </c>
      <c r="C12" s="331">
        <v>0</v>
      </c>
      <c r="D12" s="332">
        <f t="shared" si="0"/>
        <v>0</v>
      </c>
      <c r="E12" s="332">
        <f t="shared" si="1"/>
        <v>0</v>
      </c>
      <c r="F12" s="332"/>
      <c r="G12" s="332"/>
    </row>
    <row r="13" spans="1:9" s="348" customFormat="1" ht="12" x14ac:dyDescent="0.2">
      <c r="A13" s="329">
        <v>1.4</v>
      </c>
      <c r="B13" s="330" t="s">
        <v>333</v>
      </c>
      <c r="C13" s="331">
        <v>0</v>
      </c>
      <c r="D13" s="332">
        <f t="shared" si="0"/>
        <v>0</v>
      </c>
      <c r="E13" s="332">
        <f t="shared" si="1"/>
        <v>0</v>
      </c>
      <c r="F13" s="332"/>
      <c r="G13" s="332"/>
    </row>
    <row r="14" spans="1:9" s="348" customFormat="1" ht="12" x14ac:dyDescent="0.2">
      <c r="A14" s="459" t="s">
        <v>334</v>
      </c>
      <c r="B14" s="459"/>
      <c r="C14" s="335">
        <f>SUM(C10:C13)</f>
        <v>0</v>
      </c>
      <c r="D14" s="336">
        <f t="shared" ref="D14:E14" si="2">SUM(D10:D13)</f>
        <v>0</v>
      </c>
      <c r="E14" s="336">
        <f t="shared" si="2"/>
        <v>0</v>
      </c>
      <c r="F14" s="336"/>
      <c r="G14" s="336"/>
    </row>
    <row r="15" spans="1:9" s="348" customFormat="1" ht="12" x14ac:dyDescent="0.2">
      <c r="A15" s="460" t="s">
        <v>335</v>
      </c>
      <c r="B15" s="461"/>
      <c r="C15" s="461"/>
      <c r="D15" s="461"/>
      <c r="E15" s="461"/>
      <c r="F15" s="461"/>
      <c r="G15" s="462"/>
    </row>
    <row r="16" spans="1:9" s="348" customFormat="1" ht="12" x14ac:dyDescent="0.2">
      <c r="A16" s="329">
        <v>2.1</v>
      </c>
      <c r="B16" s="330" t="s">
        <v>43</v>
      </c>
      <c r="C16" s="331">
        <v>0</v>
      </c>
      <c r="D16" s="332">
        <f>C16*19%</f>
        <v>0</v>
      </c>
      <c r="E16" s="332">
        <f>C16+D16</f>
        <v>0</v>
      </c>
      <c r="F16" s="332"/>
      <c r="G16" s="332"/>
    </row>
    <row r="17" spans="1:7" s="348" customFormat="1" ht="12" x14ac:dyDescent="0.2">
      <c r="A17" s="459" t="s">
        <v>336</v>
      </c>
      <c r="B17" s="459"/>
      <c r="C17" s="335">
        <f>SUM(C16:C16)</f>
        <v>0</v>
      </c>
      <c r="D17" s="336">
        <f>SUM(D16:D16)</f>
        <v>0</v>
      </c>
      <c r="E17" s="336">
        <f>SUM(E16:E16)</f>
        <v>0</v>
      </c>
      <c r="F17" s="336"/>
      <c r="G17" s="336"/>
    </row>
    <row r="18" spans="1:7" s="348" customFormat="1" ht="12" x14ac:dyDescent="0.2">
      <c r="A18" s="460" t="s">
        <v>337</v>
      </c>
      <c r="B18" s="461"/>
      <c r="C18" s="461"/>
      <c r="D18" s="461"/>
      <c r="E18" s="461"/>
      <c r="F18" s="461"/>
      <c r="G18" s="462"/>
    </row>
    <row r="19" spans="1:7" s="348" customFormat="1" ht="12" x14ac:dyDescent="0.2">
      <c r="A19" s="329">
        <v>3.1</v>
      </c>
      <c r="B19" s="330" t="s">
        <v>338</v>
      </c>
      <c r="C19" s="335">
        <f>SUM(C20:C22)</f>
        <v>0</v>
      </c>
      <c r="D19" s="336">
        <f t="shared" ref="D19:E19" si="3">SUM(D20:D22)</f>
        <v>0</v>
      </c>
      <c r="E19" s="336">
        <f t="shared" si="3"/>
        <v>0</v>
      </c>
      <c r="F19" s="332"/>
      <c r="G19" s="332"/>
    </row>
    <row r="20" spans="1:7" s="348" customFormat="1" ht="12" x14ac:dyDescent="0.2">
      <c r="A20" s="338" t="s">
        <v>339</v>
      </c>
      <c r="B20" s="330" t="s">
        <v>340</v>
      </c>
      <c r="C20" s="331">
        <v>0</v>
      </c>
      <c r="D20" s="332">
        <f t="shared" ref="D20:D41" si="4">C20*19%</f>
        <v>0</v>
      </c>
      <c r="E20" s="332">
        <f t="shared" ref="E20:E41" si="5">C20+D20</f>
        <v>0</v>
      </c>
      <c r="F20" s="332"/>
      <c r="G20" s="330"/>
    </row>
    <row r="21" spans="1:7" s="348" customFormat="1" ht="12" x14ac:dyDescent="0.2">
      <c r="A21" s="338" t="s">
        <v>341</v>
      </c>
      <c r="B21" s="330" t="s">
        <v>342</v>
      </c>
      <c r="C21" s="331">
        <v>0</v>
      </c>
      <c r="D21" s="332">
        <f t="shared" si="4"/>
        <v>0</v>
      </c>
      <c r="E21" s="332">
        <f t="shared" si="5"/>
        <v>0</v>
      </c>
      <c r="F21" s="332"/>
      <c r="G21" s="330"/>
    </row>
    <row r="22" spans="1:7" s="348" customFormat="1" ht="12" x14ac:dyDescent="0.2">
      <c r="A22" s="338" t="s">
        <v>343</v>
      </c>
      <c r="B22" s="330" t="s">
        <v>344</v>
      </c>
      <c r="C22" s="331">
        <v>0</v>
      </c>
      <c r="D22" s="332">
        <f t="shared" si="4"/>
        <v>0</v>
      </c>
      <c r="E22" s="332">
        <f t="shared" si="5"/>
        <v>0</v>
      </c>
      <c r="F22" s="332"/>
      <c r="G22" s="330"/>
    </row>
    <row r="23" spans="1:7" s="348" customFormat="1" ht="24.6" customHeight="1" x14ac:dyDescent="0.2">
      <c r="A23" s="329">
        <v>3.2</v>
      </c>
      <c r="B23" s="334" t="s">
        <v>345</v>
      </c>
      <c r="C23" s="331">
        <v>0</v>
      </c>
      <c r="D23" s="332">
        <f t="shared" si="4"/>
        <v>0</v>
      </c>
      <c r="E23" s="332">
        <f t="shared" si="5"/>
        <v>0</v>
      </c>
      <c r="F23" s="332"/>
      <c r="G23" s="332"/>
    </row>
    <row r="24" spans="1:7" s="348" customFormat="1" ht="12" x14ac:dyDescent="0.2">
      <c r="A24" s="329">
        <v>3.3</v>
      </c>
      <c r="B24" s="330" t="s">
        <v>346</v>
      </c>
      <c r="C24" s="331">
        <v>0</v>
      </c>
      <c r="D24" s="332">
        <f t="shared" si="4"/>
        <v>0</v>
      </c>
      <c r="E24" s="332">
        <f t="shared" si="5"/>
        <v>0</v>
      </c>
      <c r="F24" s="332"/>
      <c r="G24" s="332"/>
    </row>
    <row r="25" spans="1:7" s="348" customFormat="1" ht="12" x14ac:dyDescent="0.2">
      <c r="A25" s="329">
        <v>3.4</v>
      </c>
      <c r="B25" s="330" t="s">
        <v>347</v>
      </c>
      <c r="C25" s="331">
        <v>0</v>
      </c>
      <c r="D25" s="332">
        <f t="shared" si="4"/>
        <v>0</v>
      </c>
      <c r="E25" s="332">
        <f t="shared" si="5"/>
        <v>0</v>
      </c>
      <c r="F25" s="332"/>
      <c r="G25" s="332"/>
    </row>
    <row r="26" spans="1:7" s="348" customFormat="1" ht="12" x14ac:dyDescent="0.2">
      <c r="A26" s="329">
        <v>3.5</v>
      </c>
      <c r="B26" s="330" t="s">
        <v>284</v>
      </c>
      <c r="C26" s="335">
        <f>SUM(C27:C32)</f>
        <v>0</v>
      </c>
      <c r="D26" s="336">
        <f>SUM(D27:D32)</f>
        <v>0</v>
      </c>
      <c r="E26" s="336">
        <f>SUM(E27:E32)</f>
        <v>0</v>
      </c>
      <c r="F26" s="332"/>
      <c r="G26" s="332"/>
    </row>
    <row r="27" spans="1:7" s="348" customFormat="1" ht="14.45" customHeight="1" x14ac:dyDescent="0.2">
      <c r="A27" s="338" t="s">
        <v>348</v>
      </c>
      <c r="B27" s="334" t="s">
        <v>349</v>
      </c>
      <c r="C27" s="331">
        <v>0</v>
      </c>
      <c r="D27" s="332">
        <f t="shared" si="4"/>
        <v>0</v>
      </c>
      <c r="E27" s="332">
        <f t="shared" si="5"/>
        <v>0</v>
      </c>
      <c r="F27" s="332"/>
      <c r="G27" s="330"/>
    </row>
    <row r="28" spans="1:7" s="348" customFormat="1" ht="17.45" customHeight="1" x14ac:dyDescent="0.2">
      <c r="A28" s="338" t="s">
        <v>350</v>
      </c>
      <c r="B28" s="334" t="s">
        <v>351</v>
      </c>
      <c r="C28" s="331">
        <v>0</v>
      </c>
      <c r="D28" s="332">
        <f t="shared" si="4"/>
        <v>0</v>
      </c>
      <c r="E28" s="332">
        <f t="shared" si="5"/>
        <v>0</v>
      </c>
      <c r="F28" s="332"/>
      <c r="G28" s="330"/>
    </row>
    <row r="29" spans="1:7" s="348" customFormat="1" ht="19.149999999999999" customHeight="1" x14ac:dyDescent="0.2">
      <c r="A29" s="338" t="s">
        <v>352</v>
      </c>
      <c r="B29" s="340" t="s">
        <v>401</v>
      </c>
      <c r="C29" s="331">
        <v>0</v>
      </c>
      <c r="D29" s="332">
        <f t="shared" si="4"/>
        <v>0</v>
      </c>
      <c r="E29" s="332">
        <f t="shared" si="5"/>
        <v>0</v>
      </c>
      <c r="F29" s="332"/>
      <c r="G29" s="330"/>
    </row>
    <row r="30" spans="1:7" s="348" customFormat="1" ht="25.15" customHeight="1" x14ac:dyDescent="0.2">
      <c r="A30" s="338" t="s">
        <v>353</v>
      </c>
      <c r="B30" s="334" t="s">
        <v>402</v>
      </c>
      <c r="C30" s="331">
        <v>0</v>
      </c>
      <c r="D30" s="332">
        <f t="shared" si="4"/>
        <v>0</v>
      </c>
      <c r="E30" s="332">
        <f t="shared" si="5"/>
        <v>0</v>
      </c>
      <c r="F30" s="332"/>
      <c r="G30" s="330"/>
    </row>
    <row r="31" spans="1:7" s="348" customFormat="1" ht="25.9" customHeight="1" x14ac:dyDescent="0.2">
      <c r="A31" s="338" t="s">
        <v>354</v>
      </c>
      <c r="B31" s="334" t="s">
        <v>403</v>
      </c>
      <c r="C31" s="331">
        <v>0</v>
      </c>
      <c r="D31" s="332">
        <f t="shared" si="4"/>
        <v>0</v>
      </c>
      <c r="E31" s="332">
        <f t="shared" si="5"/>
        <v>0</v>
      </c>
      <c r="F31" s="332"/>
      <c r="G31" s="330"/>
    </row>
    <row r="32" spans="1:7" s="348" customFormat="1" ht="16.899999999999999" customHeight="1" x14ac:dyDescent="0.2">
      <c r="A32" s="338" t="s">
        <v>355</v>
      </c>
      <c r="B32" s="334" t="s">
        <v>356</v>
      </c>
      <c r="C32" s="331">
        <v>0</v>
      </c>
      <c r="D32" s="332">
        <f t="shared" si="4"/>
        <v>0</v>
      </c>
      <c r="E32" s="332">
        <f t="shared" si="5"/>
        <v>0</v>
      </c>
      <c r="F32" s="332"/>
      <c r="G32" s="330"/>
    </row>
    <row r="33" spans="1:7" s="348" customFormat="1" ht="16.149999999999999" customHeight="1" x14ac:dyDescent="0.2">
      <c r="A33" s="329">
        <v>3.6</v>
      </c>
      <c r="B33" s="334" t="s">
        <v>357</v>
      </c>
      <c r="C33" s="331">
        <v>0</v>
      </c>
      <c r="D33" s="332">
        <f t="shared" si="4"/>
        <v>0</v>
      </c>
      <c r="E33" s="332">
        <f t="shared" si="5"/>
        <v>0</v>
      </c>
      <c r="F33" s="332"/>
      <c r="G33" s="332"/>
    </row>
    <row r="34" spans="1:7" s="348" customFormat="1" ht="12" x14ac:dyDescent="0.2">
      <c r="A34" s="329">
        <v>3.7</v>
      </c>
      <c r="B34" s="334" t="s">
        <v>358</v>
      </c>
      <c r="C34" s="335">
        <f>SUM(C35:C36)</f>
        <v>0</v>
      </c>
      <c r="D34" s="336">
        <f t="shared" ref="D34:E34" si="6">SUM(D35:D36)</f>
        <v>0</v>
      </c>
      <c r="E34" s="336">
        <f t="shared" si="6"/>
        <v>0</v>
      </c>
      <c r="F34" s="336"/>
      <c r="G34" s="336"/>
    </row>
    <row r="35" spans="1:7" s="348" customFormat="1" ht="16.899999999999999" customHeight="1" x14ac:dyDescent="0.2">
      <c r="A35" s="338" t="s">
        <v>288</v>
      </c>
      <c r="B35" s="334" t="s">
        <v>359</v>
      </c>
      <c r="C35" s="331">
        <v>0</v>
      </c>
      <c r="D35" s="332">
        <f>C35*19%</f>
        <v>0</v>
      </c>
      <c r="E35" s="332">
        <f>C35+D35</f>
        <v>0</v>
      </c>
      <c r="F35" s="332"/>
      <c r="G35" s="332"/>
    </row>
    <row r="36" spans="1:7" s="348" customFormat="1" ht="16.149999999999999" customHeight="1" x14ac:dyDescent="0.2">
      <c r="A36" s="338" t="s">
        <v>360</v>
      </c>
      <c r="B36" s="334" t="s">
        <v>361</v>
      </c>
      <c r="C36" s="331">
        <v>0</v>
      </c>
      <c r="D36" s="332">
        <f t="shared" si="4"/>
        <v>0</v>
      </c>
      <c r="E36" s="332">
        <f t="shared" si="5"/>
        <v>0</v>
      </c>
      <c r="F36" s="332"/>
      <c r="G36" s="332"/>
    </row>
    <row r="37" spans="1:7" s="348" customFormat="1" ht="12" x14ac:dyDescent="0.2">
      <c r="A37" s="329">
        <v>3.8</v>
      </c>
      <c r="B37" s="334" t="s">
        <v>295</v>
      </c>
      <c r="C37" s="335">
        <f>C38+C41+C42</f>
        <v>0</v>
      </c>
      <c r="D37" s="335">
        <f>D38+D41+D42</f>
        <v>0</v>
      </c>
      <c r="E37" s="335">
        <f>E38+E41+E42</f>
        <v>0</v>
      </c>
      <c r="F37" s="336"/>
      <c r="G37" s="336"/>
    </row>
    <row r="38" spans="1:7" s="348" customFormat="1" ht="12" x14ac:dyDescent="0.2">
      <c r="A38" s="338" t="s">
        <v>362</v>
      </c>
      <c r="B38" s="330" t="s">
        <v>363</v>
      </c>
      <c r="C38" s="335">
        <f>C39+C40</f>
        <v>0</v>
      </c>
      <c r="D38" s="336">
        <f t="shared" ref="D38:E38" si="7">D39+D40</f>
        <v>0</v>
      </c>
      <c r="E38" s="336">
        <f t="shared" si="7"/>
        <v>0</v>
      </c>
      <c r="F38" s="336"/>
      <c r="G38" s="336"/>
    </row>
    <row r="39" spans="1:7" s="348" customFormat="1" ht="12" x14ac:dyDescent="0.2">
      <c r="A39" s="338" t="s">
        <v>364</v>
      </c>
      <c r="B39" s="330" t="s">
        <v>365</v>
      </c>
      <c r="C39" s="331">
        <v>0</v>
      </c>
      <c r="D39" s="332">
        <f t="shared" si="4"/>
        <v>0</v>
      </c>
      <c r="E39" s="332">
        <f t="shared" si="5"/>
        <v>0</v>
      </c>
      <c r="F39" s="332"/>
      <c r="G39" s="330"/>
    </row>
    <row r="40" spans="1:7" s="348" customFormat="1" ht="25.15" customHeight="1" x14ac:dyDescent="0.2">
      <c r="A40" s="338" t="s">
        <v>366</v>
      </c>
      <c r="B40" s="334" t="s">
        <v>404</v>
      </c>
      <c r="C40" s="331">
        <v>0</v>
      </c>
      <c r="D40" s="332">
        <f t="shared" si="4"/>
        <v>0</v>
      </c>
      <c r="E40" s="332">
        <f t="shared" si="5"/>
        <v>0</v>
      </c>
      <c r="F40" s="332"/>
      <c r="G40" s="330"/>
    </row>
    <row r="41" spans="1:7" s="348" customFormat="1" ht="12" x14ac:dyDescent="0.2">
      <c r="A41" s="338" t="s">
        <v>367</v>
      </c>
      <c r="B41" s="334" t="s">
        <v>368</v>
      </c>
      <c r="C41" s="331">
        <v>0</v>
      </c>
      <c r="D41" s="332">
        <f t="shared" si="4"/>
        <v>0</v>
      </c>
      <c r="E41" s="332">
        <f t="shared" si="5"/>
        <v>0</v>
      </c>
      <c r="F41" s="332"/>
      <c r="G41" s="332"/>
    </row>
    <row r="42" spans="1:7" s="348" customFormat="1" ht="24" x14ac:dyDescent="0.2">
      <c r="A42" s="338" t="s">
        <v>451</v>
      </c>
      <c r="B42" s="103" t="s">
        <v>452</v>
      </c>
      <c r="C42" s="331">
        <v>0</v>
      </c>
      <c r="D42" s="364">
        <f t="shared" ref="D42" si="8">C42*19%</f>
        <v>0</v>
      </c>
      <c r="E42" s="364">
        <f t="shared" ref="E42" si="9">C42+D42</f>
        <v>0</v>
      </c>
      <c r="F42" s="332"/>
      <c r="G42" s="332"/>
    </row>
    <row r="43" spans="1:7" s="348" customFormat="1" ht="12" x14ac:dyDescent="0.2">
      <c r="A43" s="459" t="s">
        <v>369</v>
      </c>
      <c r="B43" s="459"/>
      <c r="C43" s="335">
        <f>C19+C23+C24+C25+C26+C33+C34+C37</f>
        <v>0</v>
      </c>
      <c r="D43" s="336">
        <f>D19+D23+D24+D25+D26+D33+D34+D37</f>
        <v>0</v>
      </c>
      <c r="E43" s="336">
        <f>E19+E23+E24+E25+E26+E33+E34+E37</f>
        <v>0</v>
      </c>
      <c r="F43" s="336"/>
      <c r="G43" s="336"/>
    </row>
    <row r="44" spans="1:7" s="348" customFormat="1" ht="12" x14ac:dyDescent="0.2">
      <c r="A44" s="450" t="s">
        <v>53</v>
      </c>
      <c r="B44" s="451"/>
      <c r="C44" s="451"/>
      <c r="D44" s="451"/>
      <c r="E44" s="451"/>
      <c r="F44" s="451"/>
      <c r="G44" s="452"/>
    </row>
    <row r="45" spans="1:7" s="348" customFormat="1" ht="12" x14ac:dyDescent="0.2">
      <c r="A45" s="329">
        <v>4.0999999999999996</v>
      </c>
      <c r="B45" s="330" t="s">
        <v>55</v>
      </c>
      <c r="C45" s="331">
        <v>0</v>
      </c>
      <c r="D45" s="332">
        <f>C45*19%</f>
        <v>0</v>
      </c>
      <c r="E45" s="332">
        <f>C45+D45</f>
        <v>0</v>
      </c>
      <c r="F45" s="332"/>
      <c r="G45" s="332"/>
    </row>
    <row r="46" spans="1:7" s="348" customFormat="1" ht="12" x14ac:dyDescent="0.2">
      <c r="A46" s="329">
        <v>4.2</v>
      </c>
      <c r="B46" s="330" t="s">
        <v>370</v>
      </c>
      <c r="C46" s="331">
        <v>0</v>
      </c>
      <c r="D46" s="332">
        <f t="shared" ref="D46:D50" si="10">C46*19%</f>
        <v>0</v>
      </c>
      <c r="E46" s="332">
        <f t="shared" ref="E46:E50" si="11">C46+D46</f>
        <v>0</v>
      </c>
      <c r="F46" s="332"/>
      <c r="G46" s="332"/>
    </row>
    <row r="47" spans="1:7" s="348" customFormat="1" ht="12" x14ac:dyDescent="0.2">
      <c r="A47" s="329">
        <v>4.3</v>
      </c>
      <c r="B47" s="330" t="s">
        <v>371</v>
      </c>
      <c r="C47" s="331">
        <v>0</v>
      </c>
      <c r="D47" s="332">
        <f t="shared" si="10"/>
        <v>0</v>
      </c>
      <c r="E47" s="332">
        <f t="shared" si="11"/>
        <v>0</v>
      </c>
      <c r="F47" s="332"/>
      <c r="G47" s="332"/>
    </row>
    <row r="48" spans="1:7" s="348" customFormat="1" ht="29.45" customHeight="1" x14ac:dyDescent="0.2">
      <c r="A48" s="329">
        <v>4.4000000000000004</v>
      </c>
      <c r="B48" s="334" t="s">
        <v>372</v>
      </c>
      <c r="C48" s="331">
        <v>0</v>
      </c>
      <c r="D48" s="332">
        <f t="shared" si="10"/>
        <v>0</v>
      </c>
      <c r="E48" s="332">
        <f t="shared" si="11"/>
        <v>0</v>
      </c>
      <c r="F48" s="332"/>
      <c r="G48" s="332"/>
    </row>
    <row r="49" spans="1:7" s="348" customFormat="1" ht="18.600000000000001" customHeight="1" x14ac:dyDescent="0.2">
      <c r="A49" s="329">
        <v>4.5</v>
      </c>
      <c r="B49" s="334" t="s">
        <v>272</v>
      </c>
      <c r="C49" s="331">
        <v>0</v>
      </c>
      <c r="D49" s="332">
        <f t="shared" si="10"/>
        <v>0</v>
      </c>
      <c r="E49" s="332">
        <f t="shared" si="11"/>
        <v>0</v>
      </c>
      <c r="F49" s="332"/>
      <c r="G49" s="332"/>
    </row>
    <row r="50" spans="1:7" s="348" customFormat="1" ht="12" x14ac:dyDescent="0.2">
      <c r="A50" s="329">
        <v>4.5999999999999996</v>
      </c>
      <c r="B50" s="334" t="s">
        <v>58</v>
      </c>
      <c r="C50" s="331">
        <v>0</v>
      </c>
      <c r="D50" s="332">
        <f t="shared" si="10"/>
        <v>0</v>
      </c>
      <c r="E50" s="332">
        <f t="shared" si="11"/>
        <v>0</v>
      </c>
      <c r="F50" s="332"/>
      <c r="G50" s="332"/>
    </row>
    <row r="51" spans="1:7" s="348" customFormat="1" ht="12" x14ac:dyDescent="0.2">
      <c r="A51" s="459" t="s">
        <v>373</v>
      </c>
      <c r="B51" s="459"/>
      <c r="C51" s="335">
        <f>SUM(C45:C50)</f>
        <v>0</v>
      </c>
      <c r="D51" s="336">
        <f t="shared" ref="D51:E51" si="12">SUM(D45:D50)</f>
        <v>0</v>
      </c>
      <c r="E51" s="336">
        <f t="shared" si="12"/>
        <v>0</v>
      </c>
      <c r="F51" s="336"/>
      <c r="G51" s="336"/>
    </row>
    <row r="52" spans="1:7" s="348" customFormat="1" ht="12" x14ac:dyDescent="0.2">
      <c r="A52" s="450" t="s">
        <v>374</v>
      </c>
      <c r="B52" s="451"/>
      <c r="C52" s="451"/>
      <c r="D52" s="451"/>
      <c r="E52" s="451"/>
      <c r="F52" s="451"/>
      <c r="G52" s="452"/>
    </row>
    <row r="53" spans="1:7" s="348" customFormat="1" ht="12" x14ac:dyDescent="0.2">
      <c r="A53" s="338">
        <v>5.0999999999999996</v>
      </c>
      <c r="B53" s="334" t="s">
        <v>375</v>
      </c>
      <c r="C53" s="335">
        <f>SUM(C54:C55)</f>
        <v>0</v>
      </c>
      <c r="D53" s="336">
        <f t="shared" ref="D53:E53" si="13">SUM(D54:D55)</f>
        <v>0</v>
      </c>
      <c r="E53" s="336">
        <f t="shared" si="13"/>
        <v>0</v>
      </c>
      <c r="F53" s="336"/>
      <c r="G53" s="336"/>
    </row>
    <row r="54" spans="1:7" s="348" customFormat="1" ht="21" customHeight="1" x14ac:dyDescent="0.2">
      <c r="A54" s="338" t="s">
        <v>376</v>
      </c>
      <c r="B54" s="334" t="s">
        <v>405</v>
      </c>
      <c r="C54" s="331">
        <v>0</v>
      </c>
      <c r="D54" s="332">
        <f t="shared" ref="D54:D63" si="14">C54*19%</f>
        <v>0</v>
      </c>
      <c r="E54" s="332">
        <f t="shared" ref="E54:E55" si="15">C54+D54</f>
        <v>0</v>
      </c>
      <c r="F54" s="332"/>
      <c r="G54" s="332"/>
    </row>
    <row r="55" spans="1:7" s="348" customFormat="1" ht="12" x14ac:dyDescent="0.2">
      <c r="A55" s="338" t="s">
        <v>377</v>
      </c>
      <c r="B55" s="330" t="s">
        <v>378</v>
      </c>
      <c r="C55" s="331">
        <v>0</v>
      </c>
      <c r="D55" s="332">
        <f t="shared" si="14"/>
        <v>0</v>
      </c>
      <c r="E55" s="332">
        <f t="shared" si="15"/>
        <v>0</v>
      </c>
      <c r="F55" s="332"/>
      <c r="G55" s="332"/>
    </row>
    <row r="56" spans="1:7" s="348" customFormat="1" ht="16.899999999999999" customHeight="1" x14ac:dyDescent="0.2">
      <c r="A56" s="338">
        <v>5.2</v>
      </c>
      <c r="B56" s="334" t="s">
        <v>379</v>
      </c>
      <c r="C56" s="335">
        <f>SUM(C57:C61)</f>
        <v>0</v>
      </c>
      <c r="D56" s="336">
        <f>SUM(D57:D61)</f>
        <v>0</v>
      </c>
      <c r="E56" s="336">
        <f>SUM(E57:E61)</f>
        <v>0</v>
      </c>
      <c r="F56" s="336"/>
      <c r="G56" s="336"/>
    </row>
    <row r="57" spans="1:7" s="348" customFormat="1" ht="12" x14ac:dyDescent="0.2">
      <c r="A57" s="338" t="s">
        <v>459</v>
      </c>
      <c r="B57" s="334" t="s">
        <v>406</v>
      </c>
      <c r="C57" s="331">
        <v>0</v>
      </c>
      <c r="D57" s="347">
        <v>0</v>
      </c>
      <c r="E57" s="332">
        <f t="shared" ref="E57:E63" si="16">C57+D57</f>
        <v>0</v>
      </c>
      <c r="F57" s="330" t="s">
        <v>458</v>
      </c>
      <c r="G57" s="330"/>
    </row>
    <row r="58" spans="1:7" s="348" customFormat="1" ht="19.149999999999999" customHeight="1" x14ac:dyDescent="0.2">
      <c r="A58" s="338" t="s">
        <v>380</v>
      </c>
      <c r="B58" s="334" t="s">
        <v>381</v>
      </c>
      <c r="C58" s="331">
        <v>0</v>
      </c>
      <c r="D58" s="347">
        <v>0</v>
      </c>
      <c r="E58" s="332">
        <f t="shared" si="16"/>
        <v>0</v>
      </c>
      <c r="F58" s="330"/>
      <c r="G58" s="330"/>
    </row>
    <row r="59" spans="1:7" s="348" customFormat="1" ht="24" x14ac:dyDescent="0.2">
      <c r="A59" s="338" t="s">
        <v>382</v>
      </c>
      <c r="B59" s="334" t="s">
        <v>407</v>
      </c>
      <c r="C59" s="331">
        <v>0</v>
      </c>
      <c r="D59" s="347">
        <v>0</v>
      </c>
      <c r="E59" s="332">
        <f t="shared" si="16"/>
        <v>0</v>
      </c>
      <c r="F59" s="330"/>
      <c r="G59" s="330"/>
    </row>
    <row r="60" spans="1:7" s="348" customFormat="1" ht="21.6" customHeight="1" x14ac:dyDescent="0.2">
      <c r="A60" s="338" t="s">
        <v>383</v>
      </c>
      <c r="B60" s="334" t="s">
        <v>384</v>
      </c>
      <c r="C60" s="331">
        <v>0</v>
      </c>
      <c r="D60" s="347">
        <v>0</v>
      </c>
      <c r="E60" s="332">
        <f t="shared" si="16"/>
        <v>0</v>
      </c>
      <c r="F60" s="330"/>
      <c r="G60" s="330"/>
    </row>
    <row r="61" spans="1:7" s="348" customFormat="1" ht="24.6" customHeight="1" x14ac:dyDescent="0.2">
      <c r="A61" s="338" t="s">
        <v>385</v>
      </c>
      <c r="B61" s="334" t="s">
        <v>386</v>
      </c>
      <c r="C61" s="331">
        <v>0</v>
      </c>
      <c r="D61" s="347">
        <v>0</v>
      </c>
      <c r="E61" s="332">
        <f t="shared" si="16"/>
        <v>0</v>
      </c>
      <c r="F61" s="330"/>
      <c r="G61" s="330"/>
    </row>
    <row r="62" spans="1:7" s="348" customFormat="1" ht="19.149999999999999" customHeight="1" x14ac:dyDescent="0.2">
      <c r="A62" s="338">
        <v>5.3</v>
      </c>
      <c r="B62" s="334" t="s">
        <v>387</v>
      </c>
      <c r="C62" s="331">
        <v>0</v>
      </c>
      <c r="D62" s="332">
        <f t="shared" si="14"/>
        <v>0</v>
      </c>
      <c r="E62" s="332">
        <f t="shared" si="16"/>
        <v>0</v>
      </c>
      <c r="F62" s="332"/>
      <c r="G62" s="332"/>
    </row>
    <row r="63" spans="1:7" s="348" customFormat="1" ht="28.9" customHeight="1" x14ac:dyDescent="0.2">
      <c r="A63" s="338">
        <v>5.4</v>
      </c>
      <c r="B63" s="334" t="s">
        <v>299</v>
      </c>
      <c r="C63" s="331">
        <v>0</v>
      </c>
      <c r="D63" s="332">
        <f t="shared" si="14"/>
        <v>0</v>
      </c>
      <c r="E63" s="332">
        <f t="shared" si="16"/>
        <v>0</v>
      </c>
      <c r="F63" s="332"/>
      <c r="G63" s="332"/>
    </row>
    <row r="64" spans="1:7" s="348" customFormat="1" ht="12" x14ac:dyDescent="0.2">
      <c r="A64" s="459" t="s">
        <v>388</v>
      </c>
      <c r="B64" s="459"/>
      <c r="C64" s="335">
        <f>C53+C56+C62+C63</f>
        <v>0</v>
      </c>
      <c r="D64" s="336">
        <f t="shared" ref="D64:E64" si="17">D53+D56+D62+D63</f>
        <v>0</v>
      </c>
      <c r="E64" s="336">
        <f t="shared" si="17"/>
        <v>0</v>
      </c>
      <c r="F64" s="336"/>
      <c r="G64" s="336"/>
    </row>
    <row r="65" spans="1:10" s="348" customFormat="1" ht="12" x14ac:dyDescent="0.2">
      <c r="A65" s="460" t="s">
        <v>389</v>
      </c>
      <c r="B65" s="461"/>
      <c r="C65" s="461"/>
      <c r="D65" s="461"/>
      <c r="E65" s="461"/>
      <c r="F65" s="461"/>
      <c r="G65" s="462"/>
    </row>
    <row r="66" spans="1:10" s="348" customFormat="1" ht="25.9" customHeight="1" x14ac:dyDescent="0.2">
      <c r="A66" s="329">
        <v>6.1</v>
      </c>
      <c r="B66" s="334" t="s">
        <v>390</v>
      </c>
      <c r="C66" s="331">
        <v>0</v>
      </c>
      <c r="D66" s="407">
        <f>C66*19%</f>
        <v>0</v>
      </c>
      <c r="E66" s="332">
        <f>C66+D66</f>
        <v>0</v>
      </c>
      <c r="F66" s="351"/>
      <c r="G66" s="351"/>
    </row>
    <row r="67" spans="1:10" s="348" customFormat="1" ht="12" x14ac:dyDescent="0.2">
      <c r="A67" s="329">
        <v>6.2</v>
      </c>
      <c r="B67" s="330" t="s">
        <v>391</v>
      </c>
      <c r="C67" s="331">
        <v>0</v>
      </c>
      <c r="D67" s="407">
        <f t="shared" ref="D67" si="18">C67*19%</f>
        <v>0</v>
      </c>
      <c r="E67" s="332">
        <f t="shared" ref="E67" si="19">C67+D67</f>
        <v>0</v>
      </c>
      <c r="F67" s="351"/>
      <c r="G67" s="351"/>
    </row>
    <row r="68" spans="1:10" s="348" customFormat="1" ht="12" x14ac:dyDescent="0.2">
      <c r="A68" s="459" t="s">
        <v>392</v>
      </c>
      <c r="B68" s="459"/>
      <c r="C68" s="335">
        <f>SUM(C66:C67)</f>
        <v>0</v>
      </c>
      <c r="D68" s="336">
        <f t="shared" ref="D68:E68" si="20">SUM(D66:D67)</f>
        <v>0</v>
      </c>
      <c r="E68" s="336">
        <f t="shared" si="20"/>
        <v>0</v>
      </c>
      <c r="F68" s="352"/>
      <c r="G68" s="352"/>
    </row>
    <row r="69" spans="1:10" s="348" customFormat="1" ht="12" x14ac:dyDescent="0.2">
      <c r="A69" s="359" t="s">
        <v>449</v>
      </c>
      <c r="B69" s="359"/>
      <c r="C69" s="335"/>
      <c r="D69" s="336"/>
      <c r="E69" s="336"/>
      <c r="F69" s="352"/>
      <c r="G69" s="352"/>
    </row>
    <row r="70" spans="1:10" s="348" customFormat="1" ht="12" x14ac:dyDescent="0.2">
      <c r="A70" s="359">
        <v>7.1</v>
      </c>
      <c r="B70" s="361" t="s">
        <v>467</v>
      </c>
      <c r="C70" s="331">
        <v>0</v>
      </c>
      <c r="D70" s="332">
        <f>C70*19%</f>
        <v>0</v>
      </c>
      <c r="E70" s="332">
        <f>C70+D70</f>
        <v>0</v>
      </c>
      <c r="F70" s="352"/>
      <c r="G70" s="352"/>
    </row>
    <row r="71" spans="1:10" s="348" customFormat="1" ht="12" x14ac:dyDescent="0.2">
      <c r="A71" s="359">
        <v>7.2</v>
      </c>
      <c r="B71" s="361" t="s">
        <v>447</v>
      </c>
      <c r="C71" s="331">
        <v>0</v>
      </c>
      <c r="D71" s="332">
        <f>C71*19%</f>
        <v>0</v>
      </c>
      <c r="E71" s="332">
        <f>C71+D71</f>
        <v>0</v>
      </c>
      <c r="F71" s="352"/>
      <c r="G71" s="352"/>
    </row>
    <row r="72" spans="1:10" s="348" customFormat="1" ht="12" x14ac:dyDescent="0.2">
      <c r="A72" s="459" t="s">
        <v>448</v>
      </c>
      <c r="B72" s="459"/>
      <c r="C72" s="335">
        <f>SUM(C70:C71)</f>
        <v>0</v>
      </c>
      <c r="D72" s="336">
        <f>SUM(D70:D71)</f>
        <v>0</v>
      </c>
      <c r="E72" s="336">
        <f>SUM(E70:E71)</f>
        <v>0</v>
      </c>
      <c r="F72" s="352"/>
      <c r="G72" s="352"/>
    </row>
    <row r="73" spans="1:10" s="348" customFormat="1" ht="23.1" customHeight="1" x14ac:dyDescent="0.2">
      <c r="A73" s="459" t="s">
        <v>71</v>
      </c>
      <c r="B73" s="459"/>
      <c r="C73" s="335">
        <f>C14+C17+C43+C51+C64+C68+C72</f>
        <v>0</v>
      </c>
      <c r="D73" s="335">
        <f>D14+D17+D43+D51+D64+D68+D72</f>
        <v>0</v>
      </c>
      <c r="E73" s="335">
        <f>E14+E17+E43+E51+E64+E68+E72</f>
        <v>0</v>
      </c>
      <c r="F73" s="336">
        <f>'Buget cerere'!I67</f>
        <v>0</v>
      </c>
      <c r="G73" s="336">
        <f t="shared" ref="G73" si="21">E73-F73</f>
        <v>0</v>
      </c>
      <c r="H73" s="463" t="s">
        <v>466</v>
      </c>
      <c r="I73" s="464"/>
      <c r="J73" s="464"/>
    </row>
    <row r="74" spans="1:10" s="348" customFormat="1" ht="12" x14ac:dyDescent="0.2">
      <c r="A74" s="459" t="s">
        <v>393</v>
      </c>
      <c r="B74" s="459"/>
      <c r="C74" s="335">
        <f>C11+C12+C13+C17+C45+C46+C54</f>
        <v>0</v>
      </c>
      <c r="D74" s="336">
        <f>D11+D12+D13+D17+D45+D46+D54</f>
        <v>0</v>
      </c>
      <c r="E74" s="336">
        <f>E11+E12+E13+E17+E45+E46+E54</f>
        <v>0</v>
      </c>
      <c r="F74" s="336"/>
      <c r="G74" s="336"/>
    </row>
    <row r="75" spans="1:10" s="348" customFormat="1" ht="12" x14ac:dyDescent="0.2"/>
  </sheetData>
  <mergeCells count="19">
    <mergeCell ref="A73:B73"/>
    <mergeCell ref="A74:B74"/>
    <mergeCell ref="A72:B72"/>
    <mergeCell ref="H73:J73"/>
    <mergeCell ref="A64:B64"/>
    <mergeCell ref="A65:G65"/>
    <mergeCell ref="A68:B68"/>
    <mergeCell ref="A52:G52"/>
    <mergeCell ref="A1:I1"/>
    <mergeCell ref="A6:A7"/>
    <mergeCell ref="B6:B7"/>
    <mergeCell ref="A9:G9"/>
    <mergeCell ref="A14:B14"/>
    <mergeCell ref="A15:G15"/>
    <mergeCell ref="A17:B17"/>
    <mergeCell ref="A18:G18"/>
    <mergeCell ref="A43:B43"/>
    <mergeCell ref="A44:G44"/>
    <mergeCell ref="A51:B5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I57"/>
  <sheetViews>
    <sheetView topLeftCell="A37" workbookViewId="0">
      <selection activeCell="H57" sqref="H57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3.28515625" customWidth="1"/>
  </cols>
  <sheetData>
    <row r="1" spans="1:9" ht="20.25" x14ac:dyDescent="0.25">
      <c r="A1" s="437" t="s">
        <v>413</v>
      </c>
      <c r="B1" s="437"/>
      <c r="C1" s="437"/>
      <c r="D1" s="437"/>
      <c r="E1" s="437"/>
      <c r="F1" s="437"/>
      <c r="G1" s="437"/>
      <c r="H1" s="437"/>
      <c r="I1" s="437"/>
    </row>
    <row r="5" spans="1:9" ht="15.75" thickBot="1" x14ac:dyDescent="0.3"/>
    <row r="6" spans="1:9" ht="30" x14ac:dyDescent="0.25">
      <c r="A6" s="453" t="s">
        <v>323</v>
      </c>
      <c r="B6" s="455" t="s">
        <v>324</v>
      </c>
      <c r="C6" s="316" t="s">
        <v>325</v>
      </c>
      <c r="D6" s="317" t="s">
        <v>326</v>
      </c>
      <c r="E6" s="318" t="s">
        <v>327</v>
      </c>
      <c r="F6" s="319" t="s">
        <v>408</v>
      </c>
      <c r="G6" s="320" t="s">
        <v>409</v>
      </c>
    </row>
    <row r="7" spans="1:9" ht="15.75" thickBot="1" x14ac:dyDescent="0.3">
      <c r="A7" s="454"/>
      <c r="B7" s="456"/>
      <c r="C7" s="321" t="s">
        <v>199</v>
      </c>
      <c r="D7" s="322" t="s">
        <v>199</v>
      </c>
      <c r="E7" s="323" t="s">
        <v>199</v>
      </c>
      <c r="F7" s="323" t="s">
        <v>199</v>
      </c>
      <c r="G7" s="323" t="s">
        <v>199</v>
      </c>
    </row>
    <row r="8" spans="1:9" ht="15.75" thickBot="1" x14ac:dyDescent="0.3">
      <c r="A8" s="324">
        <v>1</v>
      </c>
      <c r="B8" s="325">
        <v>2</v>
      </c>
      <c r="C8" s="326">
        <v>3</v>
      </c>
      <c r="D8" s="325">
        <v>4</v>
      </c>
      <c r="E8" s="325">
        <v>5</v>
      </c>
      <c r="F8" s="327">
        <v>6</v>
      </c>
      <c r="G8" s="328">
        <v>7</v>
      </c>
    </row>
    <row r="9" spans="1:9" x14ac:dyDescent="0.25">
      <c r="A9" s="457" t="s">
        <v>330</v>
      </c>
      <c r="B9" s="458"/>
      <c r="C9" s="458"/>
      <c r="D9" s="458"/>
      <c r="E9" s="458"/>
      <c r="F9" s="458"/>
      <c r="G9" s="458"/>
    </row>
    <row r="10" spans="1:9" x14ac:dyDescent="0.25">
      <c r="A10" s="329">
        <v>1.1000000000000001</v>
      </c>
      <c r="B10" s="330" t="s">
        <v>331</v>
      </c>
      <c r="C10" s="342"/>
      <c r="D10" s="332"/>
      <c r="E10" s="332"/>
      <c r="F10" s="333"/>
      <c r="G10" s="333"/>
    </row>
    <row r="11" spans="1:9" x14ac:dyDescent="0.25">
      <c r="A11" s="329">
        <v>1.2</v>
      </c>
      <c r="B11" s="330" t="s">
        <v>37</v>
      </c>
      <c r="C11" s="342"/>
      <c r="D11" s="332"/>
      <c r="E11" s="332"/>
      <c r="F11" s="333"/>
      <c r="G11" s="333"/>
    </row>
    <row r="12" spans="1:9" ht="20.45" customHeight="1" x14ac:dyDescent="0.25">
      <c r="A12" s="329">
        <v>1.3</v>
      </c>
      <c r="B12" s="334" t="s">
        <v>332</v>
      </c>
      <c r="C12" s="342"/>
      <c r="D12" s="332"/>
      <c r="E12" s="332"/>
      <c r="F12" s="333"/>
      <c r="G12" s="333"/>
    </row>
    <row r="13" spans="1:9" x14ac:dyDescent="0.25">
      <c r="A13" s="329">
        <v>1.4</v>
      </c>
      <c r="B13" s="330" t="s">
        <v>333</v>
      </c>
      <c r="C13" s="342"/>
      <c r="D13" s="332"/>
      <c r="E13" s="332"/>
      <c r="F13" s="333"/>
      <c r="G13" s="333"/>
    </row>
    <row r="14" spans="1:9" x14ac:dyDescent="0.25">
      <c r="A14" s="459" t="s">
        <v>334</v>
      </c>
      <c r="B14" s="459"/>
      <c r="C14" s="335">
        <f>SUM(C10:C13)</f>
        <v>0</v>
      </c>
      <c r="D14" s="336">
        <f t="shared" ref="D14:G14" si="0">SUM(D10:D13)</f>
        <v>0</v>
      </c>
      <c r="E14" s="336">
        <f t="shared" si="0"/>
        <v>0</v>
      </c>
      <c r="F14" s="335">
        <f t="shared" si="0"/>
        <v>0</v>
      </c>
      <c r="G14" s="335">
        <f t="shared" si="0"/>
        <v>0</v>
      </c>
    </row>
    <row r="15" spans="1:9" x14ac:dyDescent="0.25">
      <c r="A15" s="460" t="s">
        <v>335</v>
      </c>
      <c r="B15" s="461"/>
      <c r="C15" s="461"/>
      <c r="D15" s="461"/>
      <c r="E15" s="461"/>
      <c r="F15" s="461"/>
      <c r="G15" s="462"/>
    </row>
    <row r="16" spans="1:9" x14ac:dyDescent="0.25">
      <c r="A16" s="329">
        <v>2.1</v>
      </c>
      <c r="B16" s="330" t="s">
        <v>43</v>
      </c>
      <c r="C16" s="342"/>
      <c r="D16" s="332"/>
      <c r="E16" s="332"/>
      <c r="F16" s="333"/>
      <c r="G16" s="333"/>
    </row>
    <row r="17" spans="1:7" x14ac:dyDescent="0.25">
      <c r="A17" s="459" t="s">
        <v>336</v>
      </c>
      <c r="B17" s="459"/>
      <c r="C17" s="335">
        <f>SUM(C16:C16)</f>
        <v>0</v>
      </c>
      <c r="D17" s="336">
        <f>SUM(D16:D16)</f>
        <v>0</v>
      </c>
      <c r="E17" s="336">
        <f>SUM(E16:E16)</f>
        <v>0</v>
      </c>
      <c r="F17" s="335">
        <f>SUM(F16:F16)</f>
        <v>0</v>
      </c>
      <c r="G17" s="335">
        <f>SUM(G16:G16)</f>
        <v>0</v>
      </c>
    </row>
    <row r="18" spans="1:7" x14ac:dyDescent="0.25">
      <c r="A18" s="460" t="s">
        <v>337</v>
      </c>
      <c r="B18" s="461"/>
      <c r="C18" s="461"/>
      <c r="D18" s="461"/>
      <c r="E18" s="461"/>
      <c r="F18" s="461"/>
      <c r="G18" s="462"/>
    </row>
    <row r="19" spans="1:7" x14ac:dyDescent="0.25">
      <c r="A19" s="329">
        <v>3.1</v>
      </c>
      <c r="B19" s="330" t="s">
        <v>338</v>
      </c>
      <c r="C19" s="342"/>
      <c r="D19" s="332"/>
      <c r="E19" s="332"/>
      <c r="F19" s="333"/>
      <c r="G19" s="333"/>
    </row>
    <row r="20" spans="1:7" ht="24.6" customHeight="1" x14ac:dyDescent="0.25">
      <c r="A20" s="329">
        <v>3.2</v>
      </c>
      <c r="B20" s="334" t="s">
        <v>345</v>
      </c>
      <c r="C20" s="342"/>
      <c r="D20" s="332"/>
      <c r="E20" s="332"/>
      <c r="F20" s="333"/>
      <c r="G20" s="333"/>
    </row>
    <row r="21" spans="1:7" x14ac:dyDescent="0.25">
      <c r="A21" s="329">
        <v>3.3</v>
      </c>
      <c r="B21" s="330" t="s">
        <v>346</v>
      </c>
      <c r="C21" s="342"/>
      <c r="D21" s="332"/>
      <c r="E21" s="332"/>
      <c r="F21" s="333"/>
      <c r="G21" s="333"/>
    </row>
    <row r="22" spans="1:7" x14ac:dyDescent="0.25">
      <c r="A22" s="329">
        <v>3.4</v>
      </c>
      <c r="B22" s="330" t="s">
        <v>347</v>
      </c>
      <c r="C22" s="342"/>
      <c r="D22" s="332"/>
      <c r="E22" s="332"/>
      <c r="F22" s="333"/>
      <c r="G22" s="333"/>
    </row>
    <row r="23" spans="1:7" x14ac:dyDescent="0.25">
      <c r="A23" s="329">
        <v>3.5</v>
      </c>
      <c r="B23" s="330" t="s">
        <v>284</v>
      </c>
      <c r="C23" s="342"/>
      <c r="D23" s="332"/>
      <c r="E23" s="332"/>
      <c r="F23" s="333"/>
      <c r="G23" s="333"/>
    </row>
    <row r="24" spans="1:7" ht="16.149999999999999" customHeight="1" x14ac:dyDescent="0.25">
      <c r="A24" s="329">
        <v>3.6</v>
      </c>
      <c r="B24" s="334" t="s">
        <v>357</v>
      </c>
      <c r="C24" s="342"/>
      <c r="D24" s="332"/>
      <c r="E24" s="332"/>
      <c r="F24" s="333"/>
      <c r="G24" s="333"/>
    </row>
    <row r="25" spans="1:7" x14ac:dyDescent="0.25">
      <c r="A25" s="329">
        <v>3.7</v>
      </c>
      <c r="B25" s="334" t="s">
        <v>358</v>
      </c>
      <c r="C25" s="335">
        <f>SUM(C26:C27)</f>
        <v>0</v>
      </c>
      <c r="D25" s="336">
        <f t="shared" ref="D25:G25" si="1">SUM(D26:D27)</f>
        <v>0</v>
      </c>
      <c r="E25" s="336">
        <f t="shared" si="1"/>
        <v>0</v>
      </c>
      <c r="F25" s="335">
        <f t="shared" si="1"/>
        <v>0</v>
      </c>
      <c r="G25" s="335">
        <f t="shared" si="1"/>
        <v>0</v>
      </c>
    </row>
    <row r="26" spans="1:7" ht="16.899999999999999" customHeight="1" x14ac:dyDescent="0.25">
      <c r="A26" s="338" t="s">
        <v>288</v>
      </c>
      <c r="B26" s="334" t="s">
        <v>359</v>
      </c>
      <c r="C26" s="342"/>
      <c r="D26" s="332"/>
      <c r="E26" s="332"/>
      <c r="F26" s="333"/>
      <c r="G26" s="333"/>
    </row>
    <row r="27" spans="1:7" ht="16.149999999999999" customHeight="1" x14ac:dyDescent="0.25">
      <c r="A27" s="338" t="s">
        <v>360</v>
      </c>
      <c r="B27" s="334" t="s">
        <v>361</v>
      </c>
      <c r="C27" s="342"/>
      <c r="D27" s="332"/>
      <c r="E27" s="332"/>
      <c r="F27" s="333"/>
      <c r="G27" s="333"/>
    </row>
    <row r="28" spans="1:7" x14ac:dyDescent="0.25">
      <c r="A28" s="329">
        <v>3.8</v>
      </c>
      <c r="B28" s="334" t="s">
        <v>295</v>
      </c>
      <c r="C28" s="335">
        <f>C29+C30+C31</f>
        <v>0</v>
      </c>
      <c r="D28" s="335">
        <f>D29+D30+D31</f>
        <v>0</v>
      </c>
      <c r="E28" s="335">
        <f>E29+E30+E31</f>
        <v>0</v>
      </c>
      <c r="F28" s="335">
        <f>F29+F30+F31</f>
        <v>0</v>
      </c>
      <c r="G28" s="335">
        <f>G29+G30+G31</f>
        <v>0</v>
      </c>
    </row>
    <row r="29" spans="1:7" x14ac:dyDescent="0.25">
      <c r="A29" s="338" t="s">
        <v>362</v>
      </c>
      <c r="B29" s="330" t="s">
        <v>363</v>
      </c>
      <c r="C29" s="342"/>
      <c r="D29" s="332"/>
      <c r="E29" s="332"/>
      <c r="F29" s="333"/>
      <c r="G29" s="333"/>
    </row>
    <row r="30" spans="1:7" x14ac:dyDescent="0.25">
      <c r="A30" s="338" t="s">
        <v>367</v>
      </c>
      <c r="B30" s="334" t="s">
        <v>368</v>
      </c>
      <c r="C30" s="342"/>
      <c r="D30" s="332"/>
      <c r="E30" s="332"/>
      <c r="F30" s="333"/>
      <c r="G30" s="333"/>
    </row>
    <row r="31" spans="1:7" ht="24" x14ac:dyDescent="0.25">
      <c r="A31" s="338" t="s">
        <v>453</v>
      </c>
      <c r="B31" s="103" t="s">
        <v>452</v>
      </c>
      <c r="C31" s="342"/>
      <c r="D31" s="332"/>
      <c r="E31" s="332"/>
      <c r="F31" s="333"/>
      <c r="G31" s="333"/>
    </row>
    <row r="32" spans="1:7" x14ac:dyDescent="0.25">
      <c r="A32" s="459" t="s">
        <v>369</v>
      </c>
      <c r="B32" s="459"/>
      <c r="C32" s="335">
        <f>C19+C20+C21+C22+C23+C24+C25+C28</f>
        <v>0</v>
      </c>
      <c r="D32" s="336">
        <f>D19+D20+D21+D22+D23+D24+D25+D28</f>
        <v>0</v>
      </c>
      <c r="E32" s="336">
        <f>E19+E20+E21+E22+E23+E24+E25+E28</f>
        <v>0</v>
      </c>
      <c r="F32" s="335">
        <f t="shared" ref="F32:G32" si="2">F19+F20+F21+F22+F23+F24+F25+F28</f>
        <v>0</v>
      </c>
      <c r="G32" s="335">
        <f t="shared" si="2"/>
        <v>0</v>
      </c>
    </row>
    <row r="33" spans="1:8" x14ac:dyDescent="0.25">
      <c r="A33" s="450" t="s">
        <v>410</v>
      </c>
      <c r="B33" s="451"/>
      <c r="C33" s="451"/>
      <c r="D33" s="451"/>
      <c r="E33" s="451"/>
      <c r="F33" s="451"/>
      <c r="G33" s="452"/>
    </row>
    <row r="34" spans="1:8" x14ac:dyDescent="0.25">
      <c r="A34" s="329">
        <v>4.0999999999999996</v>
      </c>
      <c r="B34" s="330" t="s">
        <v>55</v>
      </c>
      <c r="C34" s="331">
        <v>0</v>
      </c>
      <c r="D34" s="332">
        <f>C34*19%</f>
        <v>0</v>
      </c>
      <c r="E34" s="332">
        <f>C34+D34</f>
        <v>0</v>
      </c>
      <c r="F34" s="341"/>
      <c r="G34" s="341"/>
    </row>
    <row r="35" spans="1:8" x14ac:dyDescent="0.25">
      <c r="A35" s="329">
        <v>4.2</v>
      </c>
      <c r="B35" s="330" t="s">
        <v>370</v>
      </c>
      <c r="C35" s="331">
        <v>0</v>
      </c>
      <c r="D35" s="332">
        <f t="shared" ref="D35:D39" si="3">C35*19%</f>
        <v>0</v>
      </c>
      <c r="E35" s="332">
        <f t="shared" ref="E35:E39" si="4">C35+D35</f>
        <v>0</v>
      </c>
      <c r="F35" s="341"/>
      <c r="G35" s="341"/>
    </row>
    <row r="36" spans="1:8" x14ac:dyDescent="0.25">
      <c r="A36" s="329">
        <v>4.3</v>
      </c>
      <c r="B36" s="330" t="s">
        <v>371</v>
      </c>
      <c r="C36" s="331">
        <v>0</v>
      </c>
      <c r="D36" s="332">
        <f t="shared" si="3"/>
        <v>0</v>
      </c>
      <c r="E36" s="332">
        <f t="shared" si="4"/>
        <v>0</v>
      </c>
      <c r="F36" s="341"/>
      <c r="G36" s="341"/>
    </row>
    <row r="37" spans="1:8" ht="29.45" customHeight="1" x14ac:dyDescent="0.25">
      <c r="A37" s="329">
        <v>4.4000000000000004</v>
      </c>
      <c r="B37" s="334" t="s">
        <v>372</v>
      </c>
      <c r="C37" s="331">
        <v>0</v>
      </c>
      <c r="D37" s="332">
        <f t="shared" si="3"/>
        <v>0</v>
      </c>
      <c r="E37" s="332">
        <f t="shared" si="4"/>
        <v>0</v>
      </c>
      <c r="F37" s="341"/>
      <c r="G37" s="341"/>
    </row>
    <row r="38" spans="1:8" ht="18.600000000000001" customHeight="1" x14ac:dyDescent="0.25">
      <c r="A38" s="329">
        <v>4.5</v>
      </c>
      <c r="B38" s="334" t="s">
        <v>272</v>
      </c>
      <c r="C38" s="331">
        <v>0</v>
      </c>
      <c r="D38" s="332">
        <f t="shared" si="3"/>
        <v>0</v>
      </c>
      <c r="E38" s="332">
        <f t="shared" si="4"/>
        <v>0</v>
      </c>
      <c r="F38" s="341"/>
      <c r="G38" s="341"/>
    </row>
    <row r="39" spans="1:8" x14ac:dyDescent="0.25">
      <c r="A39" s="329">
        <v>4.5999999999999996</v>
      </c>
      <c r="B39" s="334" t="s">
        <v>58</v>
      </c>
      <c r="C39" s="331">
        <v>0</v>
      </c>
      <c r="D39" s="332">
        <f t="shared" si="3"/>
        <v>0</v>
      </c>
      <c r="E39" s="332">
        <f t="shared" si="4"/>
        <v>0</v>
      </c>
      <c r="F39" s="341"/>
      <c r="G39" s="341"/>
    </row>
    <row r="40" spans="1:8" x14ac:dyDescent="0.25">
      <c r="A40" s="459" t="s">
        <v>373</v>
      </c>
      <c r="B40" s="459"/>
      <c r="C40" s="335">
        <f>SUM(C34:C39)</f>
        <v>0</v>
      </c>
      <c r="D40" s="336">
        <f t="shared" ref="D40:G40" si="5">SUM(D34:D39)</f>
        <v>0</v>
      </c>
      <c r="E40" s="336">
        <f t="shared" si="5"/>
        <v>0</v>
      </c>
      <c r="F40" s="335">
        <f t="shared" si="5"/>
        <v>0</v>
      </c>
      <c r="G40" s="335">
        <f t="shared" si="5"/>
        <v>0</v>
      </c>
      <c r="H40" t="s">
        <v>416</v>
      </c>
    </row>
    <row r="41" spans="1:8" x14ac:dyDescent="0.25">
      <c r="A41" s="450" t="s">
        <v>374</v>
      </c>
      <c r="B41" s="451"/>
      <c r="C41" s="451"/>
      <c r="D41" s="451"/>
      <c r="E41" s="451"/>
      <c r="F41" s="451"/>
      <c r="G41" s="452"/>
    </row>
    <row r="42" spans="1:8" x14ac:dyDescent="0.25">
      <c r="A42" s="338">
        <v>5.0999999999999996</v>
      </c>
      <c r="B42" s="334" t="s">
        <v>375</v>
      </c>
      <c r="C42" s="335">
        <f>SUM(C43:C44)</f>
        <v>0</v>
      </c>
      <c r="D42" s="336">
        <f t="shared" ref="D42:G42" si="6">SUM(D43:D44)</f>
        <v>0</v>
      </c>
      <c r="E42" s="336">
        <f t="shared" si="6"/>
        <v>0</v>
      </c>
      <c r="F42" s="335">
        <f t="shared" si="6"/>
        <v>0</v>
      </c>
      <c r="G42" s="335">
        <f t="shared" si="6"/>
        <v>0</v>
      </c>
    </row>
    <row r="43" spans="1:8" ht="21" customHeight="1" x14ac:dyDescent="0.25">
      <c r="A43" s="338" t="s">
        <v>376</v>
      </c>
      <c r="B43" s="334" t="s">
        <v>405</v>
      </c>
      <c r="C43" s="342"/>
      <c r="D43" s="332"/>
      <c r="E43" s="332"/>
      <c r="F43" s="333"/>
      <c r="G43" s="333"/>
    </row>
    <row r="44" spans="1:8" x14ac:dyDescent="0.25">
      <c r="A44" s="338" t="s">
        <v>377</v>
      </c>
      <c r="B44" s="330" t="s">
        <v>378</v>
      </c>
      <c r="C44" s="342"/>
      <c r="D44" s="332"/>
      <c r="E44" s="332"/>
      <c r="F44" s="333"/>
      <c r="G44" s="333"/>
    </row>
    <row r="45" spans="1:8" ht="16.899999999999999" customHeight="1" x14ac:dyDescent="0.25">
      <c r="A45" s="338">
        <v>5.2</v>
      </c>
      <c r="B45" s="334" t="s">
        <v>379</v>
      </c>
      <c r="C45" s="342"/>
      <c r="D45" s="332"/>
      <c r="E45" s="332"/>
      <c r="F45" s="333"/>
      <c r="G45" s="333"/>
    </row>
    <row r="46" spans="1:8" ht="19.149999999999999" customHeight="1" x14ac:dyDescent="0.25">
      <c r="A46" s="338">
        <v>5.3</v>
      </c>
      <c r="B46" s="334" t="s">
        <v>387</v>
      </c>
      <c r="C46" s="342"/>
      <c r="D46" s="332"/>
      <c r="E46" s="332"/>
      <c r="F46" s="333"/>
      <c r="G46" s="333"/>
    </row>
    <row r="47" spans="1:8" ht="28.9" customHeight="1" x14ac:dyDescent="0.25">
      <c r="A47" s="338">
        <v>5.4</v>
      </c>
      <c r="B47" s="334" t="s">
        <v>299</v>
      </c>
      <c r="C47" s="342"/>
      <c r="D47" s="332"/>
      <c r="E47" s="332"/>
      <c r="F47" s="333"/>
      <c r="G47" s="333"/>
    </row>
    <row r="48" spans="1:8" x14ac:dyDescent="0.25">
      <c r="A48" s="459" t="s">
        <v>388</v>
      </c>
      <c r="B48" s="459"/>
      <c r="C48" s="335">
        <f>C42+C45+C46+C47</f>
        <v>0</v>
      </c>
      <c r="D48" s="336">
        <f>D42+D45+D46+D47</f>
        <v>0</v>
      </c>
      <c r="E48" s="336">
        <f>E42+E45+E46+E47</f>
        <v>0</v>
      </c>
      <c r="F48" s="335">
        <f t="shared" ref="F48:G48" si="7">F42+F45+F46+F47</f>
        <v>0</v>
      </c>
      <c r="G48" s="335">
        <f t="shared" si="7"/>
        <v>0</v>
      </c>
    </row>
    <row r="49" spans="1:7" x14ac:dyDescent="0.25">
      <c r="A49" s="460" t="s">
        <v>389</v>
      </c>
      <c r="B49" s="461"/>
      <c r="C49" s="461"/>
      <c r="D49" s="461"/>
      <c r="E49" s="461"/>
      <c r="F49" s="461"/>
      <c r="G49" s="462"/>
    </row>
    <row r="50" spans="1:7" ht="25.9" customHeight="1" x14ac:dyDescent="0.25">
      <c r="A50" s="329">
        <v>6.1</v>
      </c>
      <c r="B50" s="334" t="s">
        <v>390</v>
      </c>
      <c r="C50" s="342"/>
      <c r="D50" s="332"/>
      <c r="E50" s="332"/>
      <c r="F50" s="333"/>
      <c r="G50" s="333"/>
    </row>
    <row r="51" spans="1:7" x14ac:dyDescent="0.25">
      <c r="A51" s="329">
        <v>6.2</v>
      </c>
      <c r="B51" s="330" t="s">
        <v>391</v>
      </c>
      <c r="C51" s="342"/>
      <c r="D51" s="332"/>
      <c r="E51" s="332"/>
      <c r="F51" s="333"/>
      <c r="G51" s="333"/>
    </row>
    <row r="52" spans="1:7" x14ac:dyDescent="0.25">
      <c r="A52" s="459" t="s">
        <v>392</v>
      </c>
      <c r="B52" s="459"/>
      <c r="C52" s="335">
        <f>SUM(C50:C51)</f>
        <v>0</v>
      </c>
      <c r="D52" s="336">
        <f t="shared" ref="D52:F52" si="8">SUM(D50:D51)</f>
        <v>0</v>
      </c>
      <c r="E52" s="336">
        <f t="shared" si="8"/>
        <v>0</v>
      </c>
      <c r="F52" s="336">
        <f t="shared" si="8"/>
        <v>0</v>
      </c>
      <c r="G52" s="337">
        <f t="shared" ref="G52:G54" si="9">E52-F52</f>
        <v>0</v>
      </c>
    </row>
    <row r="53" spans="1:7" x14ac:dyDescent="0.25">
      <c r="A53" s="459" t="s">
        <v>71</v>
      </c>
      <c r="B53" s="459"/>
      <c r="C53" s="335">
        <f>C14+C17+C32+C40+C48+C52</f>
        <v>0</v>
      </c>
      <c r="D53" s="336">
        <f>D14+D17+D32+D40+D48+D52</f>
        <v>0</v>
      </c>
      <c r="E53" s="336">
        <f>E14+E17+E32+E40+E48+E52</f>
        <v>0</v>
      </c>
      <c r="F53" s="336">
        <f>F14+F17+F32+F40+F48+F52</f>
        <v>0</v>
      </c>
      <c r="G53" s="337">
        <f t="shared" si="9"/>
        <v>0</v>
      </c>
    </row>
    <row r="54" spans="1:7" x14ac:dyDescent="0.25">
      <c r="A54" s="459" t="s">
        <v>393</v>
      </c>
      <c r="B54" s="459"/>
      <c r="C54" s="335">
        <f>C11+C12+C13+C17+C34+C35+C43</f>
        <v>0</v>
      </c>
      <c r="D54" s="336">
        <f>D11+D12+D13+D17+D34+D35+D43</f>
        <v>0</v>
      </c>
      <c r="E54" s="336">
        <f>E11+E12+E13+E17+E34+E35+E43</f>
        <v>0</v>
      </c>
      <c r="F54" s="336">
        <f>F11+F12+F13+F17+F34+F35+F43</f>
        <v>0</v>
      </c>
      <c r="G54" s="337">
        <f t="shared" si="9"/>
        <v>0</v>
      </c>
    </row>
    <row r="56" spans="1:7" s="412" customFormat="1" ht="48.75" customHeight="1" x14ac:dyDescent="0.25">
      <c r="A56" s="465" t="s">
        <v>417</v>
      </c>
      <c r="B56" s="465"/>
      <c r="C56" s="465"/>
      <c r="D56" s="465"/>
      <c r="E56" s="465"/>
      <c r="F56" s="465"/>
    </row>
    <row r="57" spans="1:7" s="412" customFormat="1" ht="44.45" customHeight="1" x14ac:dyDescent="0.25">
      <c r="A57" s="465" t="s">
        <v>418</v>
      </c>
      <c r="B57" s="466"/>
      <c r="C57" s="466"/>
      <c r="D57" s="466"/>
      <c r="E57" s="466"/>
      <c r="F57" s="466"/>
    </row>
  </sheetData>
  <mergeCells count="19">
    <mergeCell ref="A57:F57"/>
    <mergeCell ref="A48:B48"/>
    <mergeCell ref="A49:G49"/>
    <mergeCell ref="A52:B52"/>
    <mergeCell ref="A53:B53"/>
    <mergeCell ref="A54:B54"/>
    <mergeCell ref="A56:F56"/>
    <mergeCell ref="A41:G41"/>
    <mergeCell ref="A1:I1"/>
    <mergeCell ref="A6:A7"/>
    <mergeCell ref="B6:B7"/>
    <mergeCell ref="A9:G9"/>
    <mergeCell ref="A14:B14"/>
    <mergeCell ref="A15:G15"/>
    <mergeCell ref="A17:B17"/>
    <mergeCell ref="A18:G18"/>
    <mergeCell ref="A32:B32"/>
    <mergeCell ref="A33:G33"/>
    <mergeCell ref="A40:B4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</sheetPr>
  <dimension ref="A1:I58"/>
  <sheetViews>
    <sheetView topLeftCell="A39" workbookViewId="0">
      <selection activeCell="I58" sqref="I58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37" t="s">
        <v>414</v>
      </c>
      <c r="B1" s="437"/>
      <c r="C1" s="437"/>
      <c r="D1" s="437"/>
      <c r="E1" s="437"/>
      <c r="F1" s="437"/>
      <c r="G1" s="437"/>
      <c r="H1" s="437"/>
      <c r="I1" s="437"/>
    </row>
    <row r="5" spans="1:9" ht="15.75" thickBot="1" x14ac:dyDescent="0.3"/>
    <row r="6" spans="1:9" ht="30" x14ac:dyDescent="0.25">
      <c r="A6" s="453" t="s">
        <v>323</v>
      </c>
      <c r="B6" s="455" t="s">
        <v>324</v>
      </c>
      <c r="C6" s="316" t="s">
        <v>325</v>
      </c>
      <c r="D6" s="317" t="s">
        <v>326</v>
      </c>
      <c r="E6" s="318" t="s">
        <v>327</v>
      </c>
      <c r="F6" s="319" t="s">
        <v>408</v>
      </c>
      <c r="G6" s="320" t="s">
        <v>409</v>
      </c>
    </row>
    <row r="7" spans="1:9" ht="15.75" thickBot="1" x14ac:dyDescent="0.3">
      <c r="A7" s="454"/>
      <c r="B7" s="456"/>
      <c r="C7" s="321" t="s">
        <v>199</v>
      </c>
      <c r="D7" s="322" t="s">
        <v>199</v>
      </c>
      <c r="E7" s="323" t="s">
        <v>199</v>
      </c>
      <c r="F7" s="323" t="s">
        <v>199</v>
      </c>
      <c r="G7" s="323" t="s">
        <v>199</v>
      </c>
    </row>
    <row r="8" spans="1:9" ht="15.75" thickBot="1" x14ac:dyDescent="0.3">
      <c r="A8" s="324">
        <v>1</v>
      </c>
      <c r="B8" s="325">
        <v>2</v>
      </c>
      <c r="C8" s="326">
        <v>3</v>
      </c>
      <c r="D8" s="325">
        <v>4</v>
      </c>
      <c r="E8" s="325">
        <v>5</v>
      </c>
      <c r="F8" s="327">
        <v>6</v>
      </c>
      <c r="G8" s="328">
        <v>7</v>
      </c>
    </row>
    <row r="9" spans="1:9" x14ac:dyDescent="0.25">
      <c r="A9" s="457" t="s">
        <v>330</v>
      </c>
      <c r="B9" s="458"/>
      <c r="C9" s="458"/>
      <c r="D9" s="458"/>
      <c r="E9" s="458"/>
      <c r="F9" s="458"/>
      <c r="G9" s="458"/>
    </row>
    <row r="10" spans="1:9" x14ac:dyDescent="0.25">
      <c r="A10" s="329">
        <v>1.1000000000000001</v>
      </c>
      <c r="B10" s="330" t="s">
        <v>331</v>
      </c>
      <c r="C10" s="342"/>
      <c r="D10" s="332"/>
      <c r="E10" s="332"/>
      <c r="F10" s="333"/>
      <c r="G10" s="333"/>
    </row>
    <row r="11" spans="1:9" x14ac:dyDescent="0.25">
      <c r="A11" s="329">
        <v>1.2</v>
      </c>
      <c r="B11" s="330" t="s">
        <v>37</v>
      </c>
      <c r="C11" s="342"/>
      <c r="D11" s="332"/>
      <c r="E11" s="332"/>
      <c r="F11" s="333"/>
      <c r="G11" s="333"/>
    </row>
    <row r="12" spans="1:9" ht="20.45" customHeight="1" x14ac:dyDescent="0.25">
      <c r="A12" s="329">
        <v>1.3</v>
      </c>
      <c r="B12" s="334" t="s">
        <v>332</v>
      </c>
      <c r="C12" s="342"/>
      <c r="D12" s="332"/>
      <c r="E12" s="332"/>
      <c r="F12" s="333"/>
      <c r="G12" s="333"/>
    </row>
    <row r="13" spans="1:9" x14ac:dyDescent="0.25">
      <c r="A13" s="329">
        <v>1.4</v>
      </c>
      <c r="B13" s="330" t="s">
        <v>333</v>
      </c>
      <c r="C13" s="342"/>
      <c r="D13" s="332"/>
      <c r="E13" s="332"/>
      <c r="F13" s="333"/>
      <c r="G13" s="333"/>
    </row>
    <row r="14" spans="1:9" x14ac:dyDescent="0.25">
      <c r="A14" s="459" t="s">
        <v>334</v>
      </c>
      <c r="B14" s="459"/>
      <c r="C14" s="335">
        <f>SUM(C10:C13)</f>
        <v>0</v>
      </c>
      <c r="D14" s="336">
        <f t="shared" ref="D14:G14" si="0">SUM(D10:D13)</f>
        <v>0</v>
      </c>
      <c r="E14" s="336">
        <f t="shared" si="0"/>
        <v>0</v>
      </c>
      <c r="F14" s="335">
        <f t="shared" si="0"/>
        <v>0</v>
      </c>
      <c r="G14" s="335">
        <f t="shared" si="0"/>
        <v>0</v>
      </c>
    </row>
    <row r="15" spans="1:9" ht="14.45" customHeight="1" x14ac:dyDescent="0.25">
      <c r="A15" s="460" t="s">
        <v>335</v>
      </c>
      <c r="B15" s="461"/>
      <c r="C15" s="461"/>
      <c r="D15" s="461"/>
      <c r="E15" s="461"/>
      <c r="F15" s="461"/>
      <c r="G15" s="462"/>
    </row>
    <row r="16" spans="1:9" x14ac:dyDescent="0.25">
      <c r="A16" s="329">
        <v>2.1</v>
      </c>
      <c r="B16" s="330" t="s">
        <v>43</v>
      </c>
      <c r="C16" s="342"/>
      <c r="D16" s="332"/>
      <c r="E16" s="332"/>
      <c r="F16" s="333"/>
      <c r="G16" s="333"/>
    </row>
    <row r="17" spans="1:7" x14ac:dyDescent="0.25">
      <c r="A17" s="459" t="s">
        <v>336</v>
      </c>
      <c r="B17" s="459"/>
      <c r="C17" s="335">
        <f>SUM(C16:C16)</f>
        <v>0</v>
      </c>
      <c r="D17" s="336">
        <f>SUM(D16:D16)</f>
        <v>0</v>
      </c>
      <c r="E17" s="336">
        <f>SUM(E16:E16)</f>
        <v>0</v>
      </c>
      <c r="F17" s="335">
        <f>SUM(F16:F16)</f>
        <v>0</v>
      </c>
      <c r="G17" s="335">
        <f>SUM(G16:G16)</f>
        <v>0</v>
      </c>
    </row>
    <row r="18" spans="1:7" ht="14.45" customHeight="1" x14ac:dyDescent="0.25">
      <c r="A18" s="460" t="s">
        <v>337</v>
      </c>
      <c r="B18" s="461"/>
      <c r="C18" s="461"/>
      <c r="D18" s="461"/>
      <c r="E18" s="461"/>
      <c r="F18" s="461"/>
      <c r="G18" s="462"/>
    </row>
    <row r="19" spans="1:7" x14ac:dyDescent="0.25">
      <c r="A19" s="329">
        <v>3.1</v>
      </c>
      <c r="B19" s="330" t="s">
        <v>338</v>
      </c>
      <c r="C19" s="342"/>
      <c r="D19" s="332"/>
      <c r="E19" s="332"/>
      <c r="F19" s="333"/>
      <c r="G19" s="333"/>
    </row>
    <row r="20" spans="1:7" ht="24.75" x14ac:dyDescent="0.25">
      <c r="A20" s="329">
        <v>3.2</v>
      </c>
      <c r="B20" s="334" t="s">
        <v>345</v>
      </c>
      <c r="C20" s="342"/>
      <c r="D20" s="332"/>
      <c r="E20" s="332"/>
      <c r="F20" s="333"/>
      <c r="G20" s="333"/>
    </row>
    <row r="21" spans="1:7" x14ac:dyDescent="0.25">
      <c r="A21" s="329">
        <v>3.3</v>
      </c>
      <c r="B21" s="330" t="s">
        <v>346</v>
      </c>
      <c r="C21" s="342"/>
      <c r="D21" s="332"/>
      <c r="E21" s="332"/>
      <c r="F21" s="333"/>
      <c r="G21" s="333"/>
    </row>
    <row r="22" spans="1:7" x14ac:dyDescent="0.25">
      <c r="A22" s="329">
        <v>3.4</v>
      </c>
      <c r="B22" s="330" t="s">
        <v>347</v>
      </c>
      <c r="C22" s="342"/>
      <c r="D22" s="332"/>
      <c r="E22" s="332"/>
      <c r="F22" s="333"/>
      <c r="G22" s="333"/>
    </row>
    <row r="23" spans="1:7" ht="24.6" customHeight="1" x14ac:dyDescent="0.25">
      <c r="A23" s="329">
        <v>3.5</v>
      </c>
      <c r="B23" s="330" t="s">
        <v>284</v>
      </c>
      <c r="C23" s="342"/>
      <c r="D23" s="332"/>
      <c r="E23" s="332"/>
      <c r="F23" s="333"/>
      <c r="G23" s="333"/>
    </row>
    <row r="24" spans="1:7" x14ac:dyDescent="0.25">
      <c r="A24" s="329">
        <v>3.6</v>
      </c>
      <c r="B24" s="334" t="s">
        <v>357</v>
      </c>
      <c r="C24" s="342"/>
      <c r="D24" s="332"/>
      <c r="E24" s="332"/>
      <c r="F24" s="333"/>
      <c r="G24" s="333"/>
    </row>
    <row r="25" spans="1:7" x14ac:dyDescent="0.25">
      <c r="A25" s="329">
        <v>3.7</v>
      </c>
      <c r="B25" s="334" t="s">
        <v>358</v>
      </c>
      <c r="C25" s="335">
        <f>SUM(C26:C27)</f>
        <v>0</v>
      </c>
      <c r="D25" s="336">
        <f t="shared" ref="D25:G25" si="1">SUM(D26:D27)</f>
        <v>0</v>
      </c>
      <c r="E25" s="336">
        <f t="shared" si="1"/>
        <v>0</v>
      </c>
      <c r="F25" s="335">
        <f t="shared" si="1"/>
        <v>0</v>
      </c>
      <c r="G25" s="335">
        <f t="shared" si="1"/>
        <v>0</v>
      </c>
    </row>
    <row r="26" spans="1:7" x14ac:dyDescent="0.25">
      <c r="A26" s="338" t="s">
        <v>288</v>
      </c>
      <c r="B26" s="334" t="s">
        <v>359</v>
      </c>
      <c r="C26" s="342"/>
      <c r="D26" s="332"/>
      <c r="E26" s="332"/>
      <c r="F26" s="333"/>
      <c r="G26" s="333"/>
    </row>
    <row r="27" spans="1:7" ht="14.45" customHeight="1" x14ac:dyDescent="0.25">
      <c r="A27" s="338" t="s">
        <v>360</v>
      </c>
      <c r="B27" s="334" t="s">
        <v>361</v>
      </c>
      <c r="C27" s="342"/>
      <c r="D27" s="332"/>
      <c r="E27" s="332"/>
      <c r="F27" s="333"/>
      <c r="G27" s="333"/>
    </row>
    <row r="28" spans="1:7" ht="14.65" customHeight="1" x14ac:dyDescent="0.25">
      <c r="A28" s="329">
        <v>3.8</v>
      </c>
      <c r="B28" s="334" t="s">
        <v>295</v>
      </c>
      <c r="C28" s="335">
        <f>C29+C30+C31</f>
        <v>0</v>
      </c>
      <c r="D28" s="335">
        <f>D29+D30+D31</f>
        <v>0</v>
      </c>
      <c r="E28" s="335">
        <f>E29+E30+E31</f>
        <v>0</v>
      </c>
      <c r="F28" s="335">
        <f>F29+F30+F31</f>
        <v>0</v>
      </c>
      <c r="G28" s="335">
        <f>G29+G30+G31</f>
        <v>0</v>
      </c>
    </row>
    <row r="29" spans="1:7" ht="15.95" customHeight="1" x14ac:dyDescent="0.25">
      <c r="A29" s="338" t="s">
        <v>362</v>
      </c>
      <c r="B29" s="330" t="s">
        <v>363</v>
      </c>
      <c r="C29" s="342"/>
      <c r="D29" s="332"/>
      <c r="E29" s="332"/>
      <c r="F29" s="333"/>
      <c r="G29" s="333"/>
    </row>
    <row r="30" spans="1:7" ht="16.350000000000001" customHeight="1" x14ac:dyDescent="0.25">
      <c r="A30" s="338" t="s">
        <v>367</v>
      </c>
      <c r="B30" s="334" t="s">
        <v>368</v>
      </c>
      <c r="C30" s="342"/>
      <c r="D30" s="332"/>
      <c r="E30" s="332"/>
      <c r="F30" s="333"/>
      <c r="G30" s="333"/>
    </row>
    <row r="31" spans="1:7" ht="25.15" customHeight="1" x14ac:dyDescent="0.25">
      <c r="A31" s="338" t="s">
        <v>451</v>
      </c>
      <c r="B31" s="103" t="s">
        <v>452</v>
      </c>
      <c r="C31" s="342"/>
      <c r="D31" s="332"/>
      <c r="E31" s="332"/>
      <c r="F31" s="333"/>
      <c r="G31" s="333"/>
    </row>
    <row r="32" spans="1:7" ht="25.9" customHeight="1" x14ac:dyDescent="0.25">
      <c r="A32" s="459" t="s">
        <v>369</v>
      </c>
      <c r="B32" s="459"/>
      <c r="C32" s="335">
        <f>C19+C20+C21+C22+C23+C24+C25+C28</f>
        <v>0</v>
      </c>
      <c r="D32" s="336">
        <f>D19+D20+D21+D22+D23+D24+D25+D28</f>
        <v>0</v>
      </c>
      <c r="E32" s="336">
        <f>E19+E20+E21+E22+E23+E24+E25+E28</f>
        <v>0</v>
      </c>
      <c r="F32" s="335">
        <f t="shared" ref="F32:G32" si="2">F19+F20+F21+F22+F23+F24+F25+F28</f>
        <v>0</v>
      </c>
      <c r="G32" s="335">
        <f t="shared" si="2"/>
        <v>0</v>
      </c>
    </row>
    <row r="33" spans="1:8" ht="16.899999999999999" customHeight="1" x14ac:dyDescent="0.25">
      <c r="A33" s="450" t="s">
        <v>410</v>
      </c>
      <c r="B33" s="451"/>
      <c r="C33" s="451"/>
      <c r="D33" s="451"/>
      <c r="E33" s="451"/>
      <c r="F33" s="451"/>
      <c r="G33" s="452"/>
    </row>
    <row r="34" spans="1:8" ht="16.149999999999999" customHeight="1" x14ac:dyDescent="0.25">
      <c r="A34" s="329">
        <v>4.0999999999999996</v>
      </c>
      <c r="B34" s="330" t="s">
        <v>55</v>
      </c>
      <c r="C34" s="331">
        <v>0</v>
      </c>
      <c r="D34" s="332">
        <f>C34*19%</f>
        <v>0</v>
      </c>
      <c r="E34" s="332">
        <f>C34+D34</f>
        <v>0</v>
      </c>
      <c r="F34" s="341"/>
      <c r="G34" s="341"/>
    </row>
    <row r="35" spans="1:8" x14ac:dyDescent="0.25">
      <c r="A35" s="329">
        <v>4.2</v>
      </c>
      <c r="B35" s="330" t="s">
        <v>370</v>
      </c>
      <c r="C35" s="331">
        <v>0</v>
      </c>
      <c r="D35" s="332">
        <f t="shared" ref="D35:D39" si="3">C35*19%</f>
        <v>0</v>
      </c>
      <c r="E35" s="332">
        <f t="shared" ref="E35:E39" si="4">C35+D35</f>
        <v>0</v>
      </c>
      <c r="F35" s="341"/>
      <c r="G35" s="341"/>
    </row>
    <row r="36" spans="1:8" ht="16.899999999999999" customHeight="1" x14ac:dyDescent="0.25">
      <c r="A36" s="329">
        <v>4.3</v>
      </c>
      <c r="B36" s="330" t="s">
        <v>371</v>
      </c>
      <c r="C36" s="331">
        <v>0</v>
      </c>
      <c r="D36" s="332">
        <f t="shared" si="3"/>
        <v>0</v>
      </c>
      <c r="E36" s="332">
        <f t="shared" si="4"/>
        <v>0</v>
      </c>
      <c r="F36" s="341"/>
      <c r="G36" s="341"/>
    </row>
    <row r="37" spans="1:8" ht="16.149999999999999" customHeight="1" x14ac:dyDescent="0.25">
      <c r="A37" s="329">
        <v>4.4000000000000004</v>
      </c>
      <c r="B37" s="334" t="s">
        <v>372</v>
      </c>
      <c r="C37" s="331">
        <v>0</v>
      </c>
      <c r="D37" s="332">
        <f t="shared" si="3"/>
        <v>0</v>
      </c>
      <c r="E37" s="332">
        <f t="shared" si="4"/>
        <v>0</v>
      </c>
      <c r="F37" s="341"/>
      <c r="G37" s="341"/>
    </row>
    <row r="38" spans="1:8" x14ac:dyDescent="0.25">
      <c r="A38" s="329">
        <v>4.5</v>
      </c>
      <c r="B38" s="334" t="s">
        <v>272</v>
      </c>
      <c r="C38" s="331">
        <v>0</v>
      </c>
      <c r="D38" s="332">
        <f t="shared" si="3"/>
        <v>0</v>
      </c>
      <c r="E38" s="332">
        <f t="shared" si="4"/>
        <v>0</v>
      </c>
      <c r="F38" s="341"/>
      <c r="G38" s="341"/>
    </row>
    <row r="39" spans="1:8" x14ac:dyDescent="0.25">
      <c r="A39" s="329">
        <v>4.5999999999999996</v>
      </c>
      <c r="B39" s="334" t="s">
        <v>58</v>
      </c>
      <c r="C39" s="331">
        <v>0</v>
      </c>
      <c r="D39" s="332">
        <f t="shared" si="3"/>
        <v>0</v>
      </c>
      <c r="E39" s="332">
        <f t="shared" si="4"/>
        <v>0</v>
      </c>
      <c r="F39" s="341"/>
      <c r="G39" s="341"/>
    </row>
    <row r="40" spans="1:8" x14ac:dyDescent="0.25">
      <c r="A40" s="459" t="s">
        <v>373</v>
      </c>
      <c r="B40" s="459"/>
      <c r="C40" s="335">
        <f>SUM(C34:C39)</f>
        <v>0</v>
      </c>
      <c r="D40" s="336">
        <f t="shared" ref="D40:G40" si="5">SUM(D34:D39)</f>
        <v>0</v>
      </c>
      <c r="E40" s="336">
        <f t="shared" si="5"/>
        <v>0</v>
      </c>
      <c r="F40" s="335">
        <f t="shared" si="5"/>
        <v>0</v>
      </c>
      <c r="G40" s="335">
        <f t="shared" si="5"/>
        <v>0</v>
      </c>
      <c r="H40" t="s">
        <v>416</v>
      </c>
    </row>
    <row r="41" spans="1:8" ht="25.15" customHeight="1" x14ac:dyDescent="0.25">
      <c r="A41" s="450" t="s">
        <v>374</v>
      </c>
      <c r="B41" s="451"/>
      <c r="C41" s="451"/>
      <c r="D41" s="451"/>
      <c r="E41" s="451"/>
      <c r="F41" s="451"/>
      <c r="G41" s="452"/>
    </row>
    <row r="42" spans="1:8" x14ac:dyDescent="0.25">
      <c r="A42" s="338">
        <v>5.0999999999999996</v>
      </c>
      <c r="B42" s="334" t="s">
        <v>375</v>
      </c>
      <c r="C42" s="335">
        <f>SUM(C43:C44)</f>
        <v>0</v>
      </c>
      <c r="D42" s="336">
        <f t="shared" ref="D42:G42" si="6">SUM(D43:D44)</f>
        <v>0</v>
      </c>
      <c r="E42" s="336">
        <f t="shared" si="6"/>
        <v>0</v>
      </c>
      <c r="F42" s="335">
        <f t="shared" si="6"/>
        <v>0</v>
      </c>
      <c r="G42" s="335">
        <f t="shared" si="6"/>
        <v>0</v>
      </c>
    </row>
    <row r="43" spans="1:8" x14ac:dyDescent="0.25">
      <c r="A43" s="338" t="s">
        <v>376</v>
      </c>
      <c r="B43" s="334" t="s">
        <v>405</v>
      </c>
      <c r="C43" s="342"/>
      <c r="D43" s="332"/>
      <c r="E43" s="332"/>
      <c r="F43" s="333"/>
      <c r="G43" s="333"/>
    </row>
    <row r="44" spans="1:8" x14ac:dyDescent="0.25">
      <c r="A44" s="338" t="s">
        <v>377</v>
      </c>
      <c r="B44" s="330" t="s">
        <v>378</v>
      </c>
      <c r="C44" s="342"/>
      <c r="D44" s="332"/>
      <c r="E44" s="332"/>
      <c r="F44" s="333"/>
      <c r="G44" s="333"/>
    </row>
    <row r="45" spans="1:8" x14ac:dyDescent="0.25">
      <c r="A45" s="338">
        <v>5.2</v>
      </c>
      <c r="B45" s="334" t="s">
        <v>379</v>
      </c>
      <c r="C45" s="342"/>
      <c r="D45" s="332"/>
      <c r="E45" s="332"/>
      <c r="F45" s="333"/>
      <c r="G45" s="333"/>
    </row>
    <row r="46" spans="1:8" x14ac:dyDescent="0.25">
      <c r="A46" s="338">
        <v>5.3</v>
      </c>
      <c r="B46" s="334" t="s">
        <v>387</v>
      </c>
      <c r="C46" s="342"/>
      <c r="D46" s="332"/>
      <c r="E46" s="332"/>
      <c r="F46" s="333"/>
      <c r="G46" s="333"/>
    </row>
    <row r="47" spans="1:8" x14ac:dyDescent="0.25">
      <c r="A47" s="338">
        <v>5.4</v>
      </c>
      <c r="B47" s="334" t="s">
        <v>299</v>
      </c>
      <c r="C47" s="342"/>
      <c r="D47" s="332"/>
      <c r="E47" s="332"/>
      <c r="F47" s="333"/>
      <c r="G47" s="333"/>
    </row>
    <row r="48" spans="1:8" ht="29.45" customHeight="1" x14ac:dyDescent="0.25">
      <c r="A48" s="459" t="s">
        <v>388</v>
      </c>
      <c r="B48" s="459"/>
      <c r="C48" s="335">
        <f>C42+C45+C46+C47</f>
        <v>0</v>
      </c>
      <c r="D48" s="336">
        <f>D42+D45+D46+D47</f>
        <v>0</v>
      </c>
      <c r="E48" s="336">
        <f>E42+E45+E46+E47</f>
        <v>0</v>
      </c>
      <c r="F48" s="335">
        <f t="shared" ref="F48:G48" si="7">F42+F45+F46+F47</f>
        <v>0</v>
      </c>
      <c r="G48" s="335">
        <f t="shared" si="7"/>
        <v>0</v>
      </c>
    </row>
    <row r="49" spans="1:7" ht="18.600000000000001" customHeight="1" x14ac:dyDescent="0.25">
      <c r="A49" s="460" t="s">
        <v>389</v>
      </c>
      <c r="B49" s="461"/>
      <c r="C49" s="461"/>
      <c r="D49" s="461"/>
      <c r="E49" s="461"/>
      <c r="F49" s="461"/>
      <c r="G49" s="462"/>
    </row>
    <row r="50" spans="1:7" x14ac:dyDescent="0.25">
      <c r="A50" s="329">
        <v>6.1</v>
      </c>
      <c r="B50" s="334" t="s">
        <v>390</v>
      </c>
      <c r="C50" s="342"/>
      <c r="D50" s="332"/>
      <c r="E50" s="332"/>
      <c r="F50" s="333"/>
      <c r="G50" s="333"/>
    </row>
    <row r="51" spans="1:7" x14ac:dyDescent="0.25">
      <c r="A51" s="329">
        <v>6.2</v>
      </c>
      <c r="B51" s="330" t="s">
        <v>391</v>
      </c>
      <c r="C51" s="342"/>
      <c r="D51" s="332"/>
      <c r="E51" s="332"/>
      <c r="F51" s="333"/>
      <c r="G51" s="333"/>
    </row>
    <row r="52" spans="1:7" x14ac:dyDescent="0.25">
      <c r="A52" s="459" t="s">
        <v>392</v>
      </c>
      <c r="B52" s="459"/>
      <c r="C52" s="335">
        <f>SUM(C50:C51)</f>
        <v>0</v>
      </c>
      <c r="D52" s="336">
        <f t="shared" ref="D52:F52" si="8">SUM(D50:D51)</f>
        <v>0</v>
      </c>
      <c r="E52" s="336">
        <f t="shared" si="8"/>
        <v>0</v>
      </c>
      <c r="F52" s="336">
        <f t="shared" si="8"/>
        <v>0</v>
      </c>
      <c r="G52" s="336">
        <f t="shared" ref="G52:G54" si="9">E52-F52</f>
        <v>0</v>
      </c>
    </row>
    <row r="53" spans="1:7" x14ac:dyDescent="0.25">
      <c r="A53" s="459" t="s">
        <v>71</v>
      </c>
      <c r="B53" s="459"/>
      <c r="C53" s="335">
        <f>C14+C17+C32+C40+C48+C52</f>
        <v>0</v>
      </c>
      <c r="D53" s="336">
        <f>D14+D17+D32+D40+D48+D52</f>
        <v>0</v>
      </c>
      <c r="E53" s="336">
        <f>E14+E17+E32+E40+E48+E52</f>
        <v>0</v>
      </c>
      <c r="F53" s="336">
        <f>F14+F17+F32+F40+F48+F52</f>
        <v>0</v>
      </c>
      <c r="G53" s="336">
        <f t="shared" si="9"/>
        <v>0</v>
      </c>
    </row>
    <row r="54" spans="1:7" ht="21" customHeight="1" x14ac:dyDescent="0.25">
      <c r="A54" s="459" t="s">
        <v>393</v>
      </c>
      <c r="B54" s="459"/>
      <c r="C54" s="335">
        <f>C11+C12+C13+C17+C34+C35+C43</f>
        <v>0</v>
      </c>
      <c r="D54" s="336">
        <f>D11+D12+D13+D17+D34+D35+D43</f>
        <v>0</v>
      </c>
      <c r="E54" s="336">
        <f>E11+E12+E13+E17+E34+E35+E43</f>
        <v>0</v>
      </c>
      <c r="F54" s="336">
        <f>F11+F12+F13+F17+F34+F35+F43</f>
        <v>0</v>
      </c>
      <c r="G54" s="336">
        <f t="shared" si="9"/>
        <v>0</v>
      </c>
    </row>
    <row r="56" spans="1:7" s="412" customFormat="1" ht="46.9" customHeight="1" x14ac:dyDescent="0.25">
      <c r="A56" s="465" t="s">
        <v>417</v>
      </c>
      <c r="B56" s="466"/>
      <c r="C56" s="466"/>
      <c r="D56" s="466"/>
      <c r="E56" s="466"/>
      <c r="F56" s="466"/>
    </row>
    <row r="57" spans="1:7" s="412" customFormat="1" ht="57" customHeight="1" x14ac:dyDescent="0.25">
      <c r="A57" s="465" t="s">
        <v>418</v>
      </c>
      <c r="B57" s="466"/>
      <c r="C57" s="466"/>
      <c r="D57" s="466"/>
      <c r="E57" s="466"/>
      <c r="F57" s="466"/>
    </row>
    <row r="58" spans="1:7" ht="19.149999999999999" customHeight="1" x14ac:dyDescent="0.25"/>
  </sheetData>
  <mergeCells count="19"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Introducere</vt:lpstr>
      <vt:lpstr>Buget cerere</vt:lpstr>
      <vt:lpstr>Buget comp 1</vt:lpstr>
      <vt:lpstr>Buget comp 2</vt:lpstr>
      <vt:lpstr>Buget comp 3</vt:lpstr>
      <vt:lpstr>Buget comp 4</vt:lpstr>
      <vt:lpstr>Deviz general</vt:lpstr>
      <vt:lpstr>Deviz aux 1</vt:lpstr>
      <vt:lpstr>Deviz aux 2</vt:lpstr>
      <vt:lpstr>Deviz aux 3</vt:lpstr>
      <vt:lpstr>Investitie</vt:lpstr>
      <vt:lpstr>Proiectii financiare_V,Ch act</vt:lpstr>
      <vt:lpstr>Proiectii financiare marginale</vt:lpstr>
      <vt:lpstr>Rentabilitate investitie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ccir</dc:creator>
  <cp:lastModifiedBy>ADRSE</cp:lastModifiedBy>
  <dcterms:created xsi:type="dcterms:W3CDTF">2023-02-24T18:26:58Z</dcterms:created>
  <dcterms:modified xsi:type="dcterms:W3CDTF">2026-01-30T13:22:09Z</dcterms:modified>
</cp:coreProperties>
</file>